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tabRatio="798" activeTab="2"/>
  </bookViews>
  <sheets>
    <sheet name="附表1-5" sheetId="9" r:id="rId1"/>
    <sheet name="附表6" sheetId="7" r:id="rId2"/>
    <sheet name="附表7-10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huangchen</author>
    <author>86139</author>
  </authors>
  <commentList>
    <comment ref="B6" authorId="0">
      <text>
        <r>
          <rPr>
            <b/>
            <sz val="9"/>
            <rFont val="宋体"/>
            <charset val="134"/>
          </rPr>
          <t>huangchen:</t>
        </r>
        <r>
          <rPr>
            <sz val="9"/>
            <rFont val="宋体"/>
            <charset val="134"/>
          </rPr>
          <t xml:space="preserve">
此处填写所有成员，不论是否挂名、是否实际参与。后续表格同理。</t>
        </r>
      </text>
    </comment>
    <comment ref="D6" authorId="1">
      <text>
        <r>
          <rPr>
            <b/>
            <sz val="9"/>
            <rFont val="宋体"/>
            <charset val="134"/>
          </rPr>
          <t>86139:</t>
        </r>
        <r>
          <rPr>
            <sz val="9"/>
            <rFont val="宋体"/>
            <charset val="134"/>
          </rPr>
          <t xml:space="preserve">
示例：202006
</t>
        </r>
      </text>
    </comment>
    <comment ref="G6" authorId="0">
      <text>
        <r>
          <rPr>
            <b/>
            <sz val="9"/>
            <rFont val="宋体"/>
            <charset val="134"/>
          </rPr>
          <t>huangchen:</t>
        </r>
        <r>
          <rPr>
            <sz val="9"/>
            <rFont val="宋体"/>
            <charset val="134"/>
          </rPr>
          <t xml:space="preserve">
此处按实际分配积分的人排名填写。如一人分配就选择1/1。后续表格同理。
</t>
        </r>
      </text>
    </comment>
    <comment ref="A14" authorId="1">
      <text>
        <r>
          <rPr>
            <b/>
            <sz val="9"/>
            <rFont val="宋体"/>
            <charset val="134"/>
          </rPr>
          <t>86139:</t>
        </r>
        <r>
          <rPr>
            <sz val="9"/>
            <rFont val="宋体"/>
            <charset val="134"/>
          </rPr>
          <t xml:space="preserve">
不填加书名号</t>
        </r>
      </text>
    </comment>
    <comment ref="D14" authorId="1">
      <text/>
    </comment>
    <comment ref="A22" authorId="1">
      <text>
        <r>
          <rPr>
            <b/>
            <sz val="9"/>
            <rFont val="宋体"/>
            <charset val="134"/>
          </rPr>
          <t>86139:</t>
        </r>
        <r>
          <rPr>
            <sz val="9"/>
            <rFont val="宋体"/>
            <charset val="134"/>
          </rPr>
          <t xml:space="preserve">
不填加书名号</t>
        </r>
      </text>
    </comment>
    <comment ref="D22" authorId="1">
      <text>
        <r>
          <rPr>
            <b/>
            <sz val="9"/>
            <rFont val="宋体"/>
            <charset val="134"/>
          </rPr>
          <t>86139:</t>
        </r>
        <r>
          <rPr>
            <sz val="9"/>
            <rFont val="宋体"/>
            <charset val="134"/>
          </rPr>
          <t xml:space="preserve">
直接填写数字,数字间不空格，不加ISBN</t>
        </r>
      </text>
    </comment>
    <comment ref="E22" authorId="1">
      <text>
        <r>
          <rPr>
            <b/>
            <sz val="9"/>
            <rFont val="宋体"/>
            <charset val="134"/>
          </rPr>
          <t>86139:</t>
        </r>
        <r>
          <rPr>
            <sz val="9"/>
            <rFont val="宋体"/>
            <charset val="134"/>
          </rPr>
          <t xml:space="preserve">
示例：202006
</t>
        </r>
      </text>
    </comment>
    <comment ref="D30" authorId="1">
      <text>
        <r>
          <rPr>
            <b/>
            <sz val="9"/>
            <rFont val="宋体"/>
            <charset val="134"/>
          </rPr>
          <t>86139:</t>
        </r>
        <r>
          <rPr>
            <sz val="9"/>
            <rFont val="宋体"/>
            <charset val="134"/>
          </rPr>
          <t xml:space="preserve">
示例：202006
</t>
        </r>
      </text>
    </comment>
    <comment ref="A38" authorId="1">
      <text>
        <r>
          <rPr>
            <b/>
            <sz val="9"/>
            <rFont val="宋体"/>
            <charset val="134"/>
          </rPr>
          <t>86139:</t>
        </r>
        <r>
          <rPr>
            <sz val="9"/>
            <rFont val="宋体"/>
            <charset val="134"/>
          </rPr>
          <t xml:space="preserve">
不添加书名号</t>
        </r>
      </text>
    </comment>
    <comment ref="G38" authorId="1">
      <text>
        <r>
          <rPr>
            <b/>
            <sz val="9"/>
            <rFont val="宋体"/>
            <charset val="134"/>
          </rPr>
          <t>86139:</t>
        </r>
        <r>
          <rPr>
            <sz val="9"/>
            <rFont val="宋体"/>
            <charset val="134"/>
          </rPr>
          <t xml:space="preserve">
填写示例：202003-202203</t>
        </r>
      </text>
    </comment>
  </commentList>
</comments>
</file>

<file path=xl/comments2.xml><?xml version="1.0" encoding="utf-8"?>
<comments xmlns="http://schemas.openxmlformats.org/spreadsheetml/2006/main">
  <authors>
    <author>86139</author>
  </authors>
  <commentList>
    <comment ref="A6" authorId="0">
      <text>
        <r>
          <rPr>
            <b/>
            <sz val="9"/>
            <rFont val="宋体"/>
            <charset val="134"/>
          </rPr>
          <t>86139:</t>
        </r>
        <r>
          <rPr>
            <sz val="9"/>
            <rFont val="宋体"/>
            <charset val="134"/>
          </rPr>
          <t xml:space="preserve">
不添加书名号</t>
        </r>
      </text>
    </comment>
    <comment ref="D6" authorId="0">
      <text>
        <r>
          <rPr>
            <b/>
            <sz val="9"/>
            <rFont val="宋体"/>
            <charset val="134"/>
          </rPr>
          <t>86139:</t>
        </r>
        <r>
          <rPr>
            <sz val="9"/>
            <rFont val="宋体"/>
            <charset val="134"/>
          </rPr>
          <t xml:space="preserve">
示例：202006
</t>
        </r>
      </text>
    </comment>
    <comment ref="C13" authorId="0">
      <text>
        <r>
          <rPr>
            <b/>
            <sz val="9"/>
            <rFont val="宋体"/>
            <charset val="134"/>
          </rPr>
          <t>86139:</t>
        </r>
        <r>
          <rPr>
            <sz val="9"/>
            <rFont val="宋体"/>
            <charset val="134"/>
          </rPr>
          <t xml:space="preserve">
示例：202006
</t>
        </r>
      </text>
    </comment>
    <comment ref="C20" authorId="0">
      <text>
        <r>
          <rPr>
            <b/>
            <sz val="9"/>
            <rFont val="宋体"/>
            <charset val="134"/>
          </rPr>
          <t>86139:</t>
        </r>
        <r>
          <rPr>
            <sz val="9"/>
            <rFont val="宋体"/>
            <charset val="134"/>
          </rPr>
          <t xml:space="preserve">
示例：202006
</t>
        </r>
      </text>
    </comment>
    <comment ref="C27" authorId="0">
      <text>
        <r>
          <rPr>
            <b/>
            <sz val="9"/>
            <rFont val="宋体"/>
            <charset val="134"/>
          </rPr>
          <t>86139:</t>
        </r>
        <r>
          <rPr>
            <sz val="9"/>
            <rFont val="宋体"/>
            <charset val="134"/>
          </rPr>
          <t xml:space="preserve">
示例：202006
</t>
        </r>
      </text>
    </comment>
    <comment ref="C34" authorId="0">
      <text>
        <r>
          <rPr>
            <b/>
            <sz val="9"/>
            <rFont val="宋体"/>
            <charset val="134"/>
          </rPr>
          <t>86139:</t>
        </r>
        <r>
          <rPr>
            <sz val="9"/>
            <rFont val="宋体"/>
            <charset val="134"/>
          </rPr>
          <t xml:space="preserve">
示例：202006
</t>
        </r>
      </text>
    </comment>
    <comment ref="D34" authorId="0">
      <text>
        <r>
          <rPr>
            <b/>
            <sz val="9"/>
            <rFont val="宋体"/>
            <charset val="134"/>
          </rPr>
          <t>86139:</t>
        </r>
        <r>
          <rPr>
            <sz val="9"/>
            <rFont val="宋体"/>
            <charset val="134"/>
          </rPr>
          <t xml:space="preserve">
如有证书，手动添加分值：15</t>
        </r>
      </text>
    </comment>
    <comment ref="C41" authorId="0">
      <text>
        <r>
          <rPr>
            <b/>
            <sz val="9"/>
            <rFont val="宋体"/>
            <charset val="134"/>
          </rPr>
          <t>86139:</t>
        </r>
        <r>
          <rPr>
            <sz val="9"/>
            <rFont val="宋体"/>
            <charset val="134"/>
          </rPr>
          <t xml:space="preserve">
示例：202006
</t>
        </r>
      </text>
    </comment>
    <comment ref="D41" authorId="0">
      <text>
        <r>
          <rPr>
            <b/>
            <sz val="9"/>
            <rFont val="宋体"/>
            <charset val="134"/>
          </rPr>
          <t>86139:</t>
        </r>
        <r>
          <rPr>
            <sz val="9"/>
            <rFont val="宋体"/>
            <charset val="134"/>
          </rPr>
          <t xml:space="preserve">
如有证书，手动添加分值：15</t>
        </r>
      </text>
    </comment>
  </commentList>
</comments>
</file>

<file path=xl/comments3.xml><?xml version="1.0" encoding="utf-8"?>
<comments xmlns="http://schemas.openxmlformats.org/spreadsheetml/2006/main">
  <authors>
    <author>86139</author>
  </authors>
  <commentList>
    <comment ref="A6" authorId="0">
      <text>
        <r>
          <rPr>
            <b/>
            <sz val="9"/>
            <rFont val="宋体"/>
            <charset val="134"/>
          </rPr>
          <t>86139:填写示例：第X届X杯XX比赛</t>
        </r>
      </text>
    </comment>
    <comment ref="C6" authorId="0">
      <text>
        <r>
          <rPr>
            <b/>
            <sz val="9"/>
            <rFont val="宋体"/>
            <charset val="134"/>
          </rPr>
          <t>86139:</t>
        </r>
        <r>
          <rPr>
            <sz val="9"/>
            <rFont val="宋体"/>
            <charset val="134"/>
          </rPr>
          <t xml:space="preserve">
颁证单位全称，参见证书</t>
        </r>
      </text>
    </comment>
    <comment ref="D6" authorId="0">
      <text>
        <r>
          <rPr>
            <b/>
            <sz val="9"/>
            <rFont val="宋体"/>
            <charset val="134"/>
          </rPr>
          <t>86139:</t>
        </r>
        <r>
          <rPr>
            <sz val="9"/>
            <rFont val="宋体"/>
            <charset val="134"/>
          </rPr>
          <t xml:space="preserve">
示例：202006
</t>
        </r>
      </text>
    </comment>
    <comment ref="E6" authorId="0">
      <text>
        <r>
          <rPr>
            <b/>
            <sz val="9"/>
            <rFont val="宋体"/>
            <charset val="134"/>
          </rPr>
          <t>86139:</t>
        </r>
        <r>
          <rPr>
            <sz val="9"/>
            <rFont val="宋体"/>
            <charset val="134"/>
          </rPr>
          <t xml:space="preserve">
示例：202006
</t>
        </r>
      </text>
    </comment>
    <comment ref="F6" authorId="0">
      <text>
        <r>
          <rPr>
            <b/>
            <sz val="9"/>
            <rFont val="宋体"/>
            <charset val="134"/>
          </rPr>
          <t>86139:</t>
        </r>
        <r>
          <rPr>
            <sz val="9"/>
            <rFont val="宋体"/>
            <charset val="134"/>
          </rPr>
          <t xml:space="preserve">
示例：202006
</t>
        </r>
      </text>
    </comment>
    <comment ref="E14" authorId="0">
      <text>
        <r>
          <rPr>
            <b/>
            <sz val="9"/>
            <rFont val="宋体"/>
            <charset val="134"/>
          </rPr>
          <t>86139:</t>
        </r>
        <r>
          <rPr>
            <sz val="9"/>
            <rFont val="宋体"/>
            <charset val="134"/>
          </rPr>
          <t xml:space="preserve">
示例：202006
</t>
        </r>
      </text>
    </comment>
    <comment ref="F22" authorId="0">
      <text>
        <r>
          <rPr>
            <b/>
            <sz val="9"/>
            <rFont val="宋体"/>
            <charset val="134"/>
          </rPr>
          <t>86139:</t>
        </r>
        <r>
          <rPr>
            <sz val="9"/>
            <rFont val="宋体"/>
            <charset val="134"/>
          </rPr>
          <t xml:space="preserve">
填写示例：202003-202203</t>
        </r>
      </text>
    </comment>
    <comment ref="D30" authorId="0">
      <text>
        <r>
          <rPr>
            <b/>
            <sz val="9"/>
            <rFont val="宋体"/>
            <charset val="134"/>
          </rPr>
          <t>86139:</t>
        </r>
        <r>
          <rPr>
            <sz val="9"/>
            <rFont val="宋体"/>
            <charset val="134"/>
          </rPr>
          <t xml:space="preserve">
示例：202006
</t>
        </r>
      </text>
    </comment>
  </commentList>
</comments>
</file>

<file path=xl/sharedStrings.xml><?xml version="1.0" encoding="utf-8"?>
<sst xmlns="http://schemas.openxmlformats.org/spreadsheetml/2006/main" count="307" uniqueCount="211">
  <si>
    <t>南京师范大学中北学院科研成果计分申请表</t>
  </si>
  <si>
    <t>二级学院：</t>
  </si>
  <si>
    <t>姓名：</t>
  </si>
  <si>
    <t>职称：</t>
  </si>
  <si>
    <t>工号：</t>
  </si>
  <si>
    <t>手机号码：</t>
  </si>
  <si>
    <t>1科研成果奖情况统计（第六条）</t>
  </si>
  <si>
    <t>科研成果授奖名称</t>
  </si>
  <si>
    <t>所有获奖成员姓名（按排序）</t>
  </si>
  <si>
    <t>颁奖机构</t>
  </si>
  <si>
    <t>获奖时间（年、月）</t>
  </si>
  <si>
    <t>科研成果授奖种类+获奖等次（详见第六条，注意区分是否为论文奖）</t>
  </si>
  <si>
    <t>1总分值</t>
  </si>
  <si>
    <t>个人排名/参与分配总人数</t>
  </si>
  <si>
    <t>1分值小计</t>
  </si>
  <si>
    <t>获奖排名</t>
  </si>
  <si>
    <t>小计1</t>
  </si>
  <si>
    <t>江苏省科技进步奖</t>
  </si>
  <si>
    <t>张三、王五</t>
  </si>
  <si>
    <t>江苏省科技厅</t>
  </si>
  <si>
    <t>省部政府奖*一</t>
  </si>
  <si>
    <t>1/2</t>
  </si>
  <si>
    <t>1/3</t>
  </si>
  <si>
    <t>1/4</t>
  </si>
  <si>
    <t>1/5</t>
  </si>
  <si>
    <t>1/6</t>
  </si>
  <si>
    <t xml:space="preserve">                                                                                                                              2学术论文情况统计（第七条）</t>
  </si>
  <si>
    <t>论文名称</t>
  </si>
  <si>
    <t>所有作者姓名（按论文署名排序）</t>
  </si>
  <si>
    <t>刊物名称</t>
  </si>
  <si>
    <t>年，卷号（期号），页码</t>
  </si>
  <si>
    <t>所属学科门类</t>
  </si>
  <si>
    <t>论文级别</t>
  </si>
  <si>
    <t>2总分值</t>
  </si>
  <si>
    <t>2分值小计</t>
  </si>
  <si>
    <t>课程思政的***</t>
  </si>
  <si>
    <t>张三、李四</t>
  </si>
  <si>
    <t>阅江学刊</t>
  </si>
  <si>
    <t>2023，53（10），15-18</t>
  </si>
  <si>
    <t>教育学</t>
  </si>
  <si>
    <t>国际会议论文集；省级学术刊物；未被SCI、SSCI、A&amp;HCI和EI等学术榜收录的具有正式刊号的国外和港澳台学术期刊</t>
  </si>
  <si>
    <t>1/1</t>
  </si>
  <si>
    <t xml:space="preserve">                                                                                                                             3学术著作情况统计（第八条）</t>
  </si>
  <si>
    <t>著作名称</t>
  </si>
  <si>
    <t>所有作者
姓名（按排序）</t>
  </si>
  <si>
    <t>出版单位</t>
  </si>
  <si>
    <t>书号（ISBN，ISSN号）</t>
  </si>
  <si>
    <t>出版日期（年、月）</t>
  </si>
  <si>
    <t>出版物类别+篇幅</t>
  </si>
  <si>
    <t>3总分值</t>
  </si>
  <si>
    <t>3分值小计</t>
  </si>
  <si>
    <t>教育心理学</t>
  </si>
  <si>
    <t>高等教育出版社</t>
  </si>
  <si>
    <t>9787500121527</t>
  </si>
  <si>
    <t>国内出版译著20万字以上</t>
  </si>
  <si>
    <t>二级学院确定分值</t>
  </si>
  <si>
    <t xml:space="preserve">                                                                                                               4知识产权、国家和地方标准成果情况统计（第九条）</t>
  </si>
  <si>
    <t>专利/软著名称</t>
  </si>
  <si>
    <t>所有人姓名
（排序）</t>
  </si>
  <si>
    <t>专利号/软著号</t>
  </si>
  <si>
    <t>授权日（年、月）</t>
  </si>
  <si>
    <t>是否有授权证书</t>
  </si>
  <si>
    <t>专利/软著种类</t>
  </si>
  <si>
    <t>5总分值</t>
  </si>
  <si>
    <t>4分值小计</t>
  </si>
  <si>
    <t>一种机械抓手</t>
  </si>
  <si>
    <t>李四、张三</t>
  </si>
  <si>
    <t>XXXXX</t>
  </si>
  <si>
    <t>有</t>
  </si>
  <si>
    <t>实用新型专利</t>
  </si>
  <si>
    <t>2/2</t>
  </si>
  <si>
    <t>2/3</t>
  </si>
  <si>
    <t>2/4</t>
  </si>
  <si>
    <t>2/5</t>
  </si>
  <si>
    <t>2/6</t>
  </si>
  <si>
    <r>
      <rPr>
        <b/>
        <sz val="12"/>
        <color theme="1"/>
        <rFont val="等线"/>
        <charset val="134"/>
        <scheme val="minor"/>
      </rPr>
      <t xml:space="preserve">                                                                                                                             5科研项目情况统计（第十条,</t>
    </r>
    <r>
      <rPr>
        <b/>
        <sz val="12"/>
        <color rgb="FFC00000"/>
        <rFont val="等线"/>
        <charset val="134"/>
        <scheme val="minor"/>
      </rPr>
      <t>教研、教改、教学建设项目请填写在表9</t>
    </r>
    <r>
      <rPr>
        <b/>
        <sz val="12"/>
        <color theme="1"/>
        <rFont val="等线"/>
        <charset val="134"/>
        <scheme val="minor"/>
      </rPr>
      <t>）</t>
    </r>
  </si>
  <si>
    <t>项目名称</t>
  </si>
  <si>
    <t>所有项目组成员姓名（按排序）</t>
  </si>
  <si>
    <t>项目编号</t>
  </si>
  <si>
    <t>立项经费（万元）</t>
  </si>
  <si>
    <t>本年度内到账经费（万元）</t>
  </si>
  <si>
    <t>已获得成果</t>
  </si>
  <si>
    <t>项目起止时间</t>
  </si>
  <si>
    <t>是否为项目负责人</t>
  </si>
  <si>
    <t>项目期限（年）</t>
  </si>
  <si>
    <t>项目来源</t>
  </si>
  <si>
    <t>项目级别</t>
  </si>
  <si>
    <t>项目状态</t>
  </si>
  <si>
    <t>4总分值</t>
  </si>
  <si>
    <t>本年度项目总分值</t>
  </si>
  <si>
    <t>本年度所有参与赋分人员</t>
  </si>
  <si>
    <t>5.当年小计</t>
  </si>
  <si>
    <t>立项经费</t>
  </si>
  <si>
    <t>项目起止时间
X年X月-X年X月</t>
  </si>
  <si>
    <t>XXXXXXX</t>
  </si>
  <si>
    <t>张三、李四、王五、陈六、赵七</t>
  </si>
  <si>
    <t>2023052836Y</t>
  </si>
  <si>
    <t>专著</t>
  </si>
  <si>
    <t>202303-202503</t>
  </si>
  <si>
    <t>是</t>
  </si>
  <si>
    <t>地、市、厅、局等政府部门项目</t>
  </si>
  <si>
    <t>市厅级一般项目</t>
  </si>
  <si>
    <t>在研</t>
  </si>
  <si>
    <t>自行填写分值</t>
  </si>
  <si>
    <t>5/5</t>
  </si>
  <si>
    <t>备注：填写时多余行请删除，如行数不够请自行添加。</t>
  </si>
  <si>
    <t>申请人签名：</t>
  </si>
  <si>
    <t>二级学院审核签字：</t>
  </si>
  <si>
    <t xml:space="preserve">       年      月      日</t>
  </si>
  <si>
    <t>6科研实践成果情况统计（第十一条）</t>
  </si>
  <si>
    <t>6-1原创作品获奖</t>
  </si>
  <si>
    <t>获奖名称</t>
  </si>
  <si>
    <t>获奖级别/平台</t>
  </si>
  <si>
    <t>6-1总分值</t>
  </si>
  <si>
    <t>6-1原创作品分值小计</t>
  </si>
  <si>
    <t>白衣天使最美逆行人</t>
  </si>
  <si>
    <t>张三</t>
  </si>
  <si>
    <t>省委宣传部</t>
  </si>
  <si>
    <t>省级第二等次奖</t>
  </si>
  <si>
    <t>1/7</t>
  </si>
  <si>
    <t>1/8</t>
  </si>
  <si>
    <t>6-2收藏</t>
  </si>
  <si>
    <t>6-1小计：</t>
  </si>
  <si>
    <t>收藏品名称</t>
  </si>
  <si>
    <t>收藏平台</t>
  </si>
  <si>
    <t>收藏时间（年、月）</t>
  </si>
  <si>
    <t>6-2总分值</t>
  </si>
  <si>
    <t>6-2收藏分值小计</t>
  </si>
  <si>
    <t>XXXX</t>
  </si>
  <si>
    <t>省博物馆</t>
  </si>
  <si>
    <t>6-2小计：</t>
  </si>
  <si>
    <t>6-3作品专展等成果</t>
  </si>
  <si>
    <t>作品专展,个人音乐会,专场公开展演整场赛事编导,公开播出的节目固定主持人、原创作品、整场节目录制等</t>
  </si>
  <si>
    <t>所有成员姓名（按排序）</t>
  </si>
  <si>
    <t>成果时间（年、月）</t>
  </si>
  <si>
    <t>级别/平台</t>
  </si>
  <si>
    <t>6-3总分值</t>
  </si>
  <si>
    <t>6-3专展等分值小计</t>
  </si>
  <si>
    <t>镇江市政府文艺汇演</t>
  </si>
  <si>
    <t>李四、王五、张三</t>
  </si>
  <si>
    <t>市厅级</t>
  </si>
  <si>
    <t>3/3</t>
  </si>
  <si>
    <t>6-4指导学生参加整场大型赛事或演出</t>
  </si>
  <si>
    <t>演出名称</t>
  </si>
  <si>
    <t>所有指导老师姓名（按排序）</t>
  </si>
  <si>
    <t>演出时间（年、月）</t>
  </si>
  <si>
    <t>6-4指导分值小计</t>
  </si>
  <si>
    <t>江苏省大学生文艺汇演</t>
  </si>
  <si>
    <t>省级团体指导</t>
  </si>
  <si>
    <t>6-3小计：</t>
  </si>
  <si>
    <t>6-5职业资格证书（每个证书均可获得15分且需与工作岗位相关）</t>
  </si>
  <si>
    <t>6-4小计：</t>
  </si>
  <si>
    <t>证书名称</t>
  </si>
  <si>
    <t>颁证机构</t>
  </si>
  <si>
    <t>证书取得时间（年、月）</t>
  </si>
  <si>
    <t>6-5职业资格证书分值小计</t>
  </si>
  <si>
    <t>法律职业资格证书</t>
  </si>
  <si>
    <t>司法部</t>
  </si>
  <si>
    <t>6-5小计：</t>
  </si>
  <si>
    <t>6-6其他成果</t>
  </si>
  <si>
    <t>6-6小计：</t>
  </si>
  <si>
    <t>成果名称</t>
  </si>
  <si>
    <t>成果证明机构</t>
  </si>
  <si>
    <t>成果取得时间（年、月）</t>
  </si>
  <si>
    <t>6-4其他成果分值小计</t>
  </si>
  <si>
    <t>某平台视频</t>
  </si>
  <si>
    <t>XXXX网站链接</t>
  </si>
  <si>
    <t>附表6科研实践成果分值</t>
  </si>
  <si>
    <t>6-4指导学生分值小计</t>
  </si>
  <si>
    <t>6-6其他成果分值小计</t>
  </si>
  <si>
    <t>分值总计</t>
  </si>
  <si>
    <t xml:space="preserve">        </t>
  </si>
  <si>
    <t xml:space="preserve">     年     月     日</t>
  </si>
  <si>
    <r>
      <rPr>
        <b/>
        <sz val="12"/>
        <color theme="1"/>
        <rFont val="等线"/>
        <charset val="134"/>
        <scheme val="minor"/>
      </rPr>
      <t>7指导学生参加学科竞赛情况统计（第十二条，</t>
    </r>
    <r>
      <rPr>
        <b/>
        <sz val="12"/>
        <color rgb="FFC00000"/>
        <rFont val="等线"/>
        <charset val="134"/>
        <scheme val="minor"/>
      </rPr>
      <t>大创项目请填写在表8</t>
    </r>
    <r>
      <rPr>
        <b/>
        <sz val="12"/>
        <color theme="1"/>
        <rFont val="等线"/>
        <charset val="134"/>
        <scheme val="minor"/>
      </rPr>
      <t>）</t>
    </r>
  </si>
  <si>
    <t>竞赛全称</t>
  </si>
  <si>
    <t>个人/团队</t>
  </si>
  <si>
    <t>团队代码/团队名称（学生个人参赛不填）</t>
  </si>
  <si>
    <t>分类+获奖等级</t>
  </si>
  <si>
    <t>7总分值</t>
  </si>
  <si>
    <t>7分值小计</t>
  </si>
  <si>
    <t>第19届（2021年）外研社全国英语演讲大赛</t>
  </si>
  <si>
    <t>外语教学与研究出版社</t>
  </si>
  <si>
    <t>团队</t>
  </si>
  <si>
    <t>三类一等</t>
  </si>
  <si>
    <r>
      <rPr>
        <b/>
        <sz val="12"/>
        <color theme="1"/>
        <rFont val="等线"/>
        <charset val="134"/>
        <scheme val="minor"/>
      </rPr>
      <t>8指导大学生创新创业项目（第十三条，</t>
    </r>
    <r>
      <rPr>
        <b/>
        <sz val="12"/>
        <color rgb="FFC00000"/>
        <rFont val="等线"/>
        <charset val="134"/>
        <scheme val="minor"/>
      </rPr>
      <t>项目须结项</t>
    </r>
    <r>
      <rPr>
        <b/>
        <sz val="12"/>
        <color theme="1"/>
        <rFont val="等线"/>
        <charset val="134"/>
        <scheme val="minor"/>
      </rPr>
      <t>）</t>
    </r>
  </si>
  <si>
    <t>所有参与学生姓名（按排序）</t>
  </si>
  <si>
    <t>结项时间（年、月）</t>
  </si>
  <si>
    <t>项目分类+等级</t>
  </si>
  <si>
    <t>8总分值</t>
  </si>
  <si>
    <t>个人排名/参与分配人数</t>
  </si>
  <si>
    <t>8分值小计</t>
  </si>
  <si>
    <t>LHC语言服务中心</t>
  </si>
  <si>
    <t>20221390681003Y</t>
  </si>
  <si>
    <t>王五、陈六</t>
  </si>
  <si>
    <t>校级合格</t>
  </si>
  <si>
    <r>
      <rPr>
        <b/>
        <sz val="12"/>
        <color theme="1"/>
        <rFont val="等线"/>
        <charset val="134"/>
        <scheme val="minor"/>
      </rPr>
      <t>9教学改革、教学研究和教学建设项目（第十四条，</t>
    </r>
    <r>
      <rPr>
        <b/>
        <sz val="12"/>
        <color rgb="FFC00000"/>
        <rFont val="等线"/>
        <charset val="134"/>
        <scheme val="minor"/>
      </rPr>
      <t>科研项目请填写在表5</t>
    </r>
    <r>
      <rPr>
        <b/>
        <sz val="12"/>
        <color theme="1"/>
        <rFont val="等线"/>
        <charset val="134"/>
        <scheme val="minor"/>
      </rPr>
      <t>）</t>
    </r>
  </si>
  <si>
    <t>项目组成员姓名（按排序）</t>
  </si>
  <si>
    <t>项目分类+项目等级</t>
  </si>
  <si>
    <t>9总分值</t>
  </si>
  <si>
    <t>9分值小计</t>
  </si>
  <si>
    <t>XXX</t>
  </si>
  <si>
    <t>校级一般项目</t>
  </si>
  <si>
    <t>否</t>
  </si>
  <si>
    <t>202303-202403</t>
  </si>
  <si>
    <t>张三、李四、王五、陈六</t>
  </si>
  <si>
    <t>10教学成果奖（第十五条）</t>
  </si>
  <si>
    <t>奖项级别+获奖等级</t>
  </si>
  <si>
    <t>10总分值</t>
  </si>
  <si>
    <t>10分值小计</t>
  </si>
  <si>
    <t>南京师范大学中北学院</t>
  </si>
  <si>
    <t>校级第一等次奖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</si>
</sst>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\ ??/100"/>
  </numFmts>
  <fonts count="32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rgb="FFFF0000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b/>
      <sz val="12"/>
      <name val="等线"/>
      <charset val="134"/>
      <scheme val="minor"/>
    </font>
    <font>
      <sz val="12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2"/>
      <color rgb="FFC00000"/>
      <name val="等线"/>
      <charset val="134"/>
      <scheme val="minor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-0.25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6" borderId="29" applyNumberFormat="0" applyAlignment="0" applyProtection="0">
      <alignment vertical="center"/>
    </xf>
    <xf numFmtId="0" fontId="18" fillId="7" borderId="30" applyNumberFormat="0" applyAlignment="0" applyProtection="0">
      <alignment vertical="center"/>
    </xf>
    <xf numFmtId="0" fontId="19" fillId="7" borderId="29" applyNumberFormat="0" applyAlignment="0" applyProtection="0">
      <alignment vertical="center"/>
    </xf>
    <xf numFmtId="0" fontId="20" fillId="8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</cellStyleXfs>
  <cellXfs count="120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177" fontId="3" fillId="0" borderId="0" xfId="0" applyNumberFormat="1" applyFont="1"/>
    <xf numFmtId="177" fontId="3" fillId="0" borderId="0" xfId="0" applyNumberFormat="1" applyFont="1" applyAlignment="1">
      <alignment horizontal="right"/>
    </xf>
    <xf numFmtId="49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77" fontId="3" fillId="0" borderId="0" xfId="0" applyNumberFormat="1" applyFont="1" applyAlignment="1"/>
    <xf numFmtId="49" fontId="0" fillId="0" borderId="0" xfId="0" applyNumberFormat="1" applyAlignment="1">
      <alignment horizontal="center" vertical="center" wrapText="1"/>
    </xf>
    <xf numFmtId="177" fontId="0" fillId="0" borderId="0" xfId="0" applyNumberFormat="1"/>
    <xf numFmtId="176" fontId="0" fillId="0" borderId="0" xfId="0" applyNumberFormat="1"/>
    <xf numFmtId="177" fontId="3" fillId="0" borderId="1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176" fontId="5" fillId="0" borderId="25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176" fontId="0" fillId="0" borderId="2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 quotePrefix="1">
      <alignment horizontal="center" vertical="center" wrapText="1"/>
    </xf>
    <xf numFmtId="49" fontId="0" fillId="0" borderId="25" xfId="0" applyNumberFormat="1" applyFont="1" applyBorder="1" applyAlignment="1" quotePrefix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  <xf numFmtId="49" fontId="5" fillId="0" borderId="2" xfId="0" applyNumberFormat="1" applyFont="1" applyBorder="1" applyAlignment="1" quotePrefix="1">
      <alignment horizontal="center" vertical="center" wrapText="1"/>
    </xf>
    <xf numFmtId="49" fontId="6" fillId="0" borderId="2" xfId="0" applyNumberFormat="1" applyFont="1" applyBorder="1" applyAlignment="1" quotePrefix="1">
      <alignment horizontal="center" vertical="center" wrapText="1"/>
    </xf>
    <xf numFmtId="49" fontId="5" fillId="0" borderId="1" xfId="0" applyNumberFormat="1" applyFont="1" applyBorder="1" applyAlignment="1" quotePrefix="1">
      <alignment horizontal="center" vertical="center" wrapText="1"/>
    </xf>
    <xf numFmtId="49" fontId="6" fillId="0" borderId="1" xfId="0" applyNumberFormat="1" applyFont="1" applyBorder="1" applyAlignment="1" quotePrefix="1">
      <alignment horizontal="center" vertical="center" wrapText="1"/>
    </xf>
    <xf numFmtId="49" fontId="4" fillId="0" borderId="2" xfId="0" applyNumberFormat="1" applyFont="1" applyBorder="1" applyAlignment="1" quotePrefix="1">
      <alignment horizontal="center" vertical="center" wrapText="1"/>
    </xf>
    <xf numFmtId="49" fontId="4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7"/>
  <sheetViews>
    <sheetView zoomScale="85" zoomScaleNormal="85" topLeftCell="F23" workbookViewId="0">
      <selection activeCell="Q39" sqref="Q39"/>
    </sheetView>
  </sheetViews>
  <sheetFormatPr defaultColWidth="9" defaultRowHeight="14.25"/>
  <cols>
    <col min="1" max="4" width="17.125" customWidth="1"/>
    <col min="5" max="5" width="40.75" customWidth="1"/>
    <col min="6" max="6" width="24.25" customWidth="1"/>
    <col min="7" max="7" width="24.375" style="99" customWidth="1"/>
    <col min="8" max="8" width="16.7583333333333" style="100" customWidth="1"/>
    <col min="9" max="9" width="14.25" customWidth="1"/>
    <col min="10" max="10" width="20.975" customWidth="1"/>
    <col min="11" max="11" width="16.1666666666667" customWidth="1"/>
    <col min="12" max="12" width="12.7916666666667" customWidth="1"/>
    <col min="14" max="14" width="14.1083333333333" customWidth="1"/>
    <col min="15" max="15" width="12.7833333333333" customWidth="1"/>
  </cols>
  <sheetData>
    <row r="1" ht="25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29.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6"/>
    </row>
    <row r="3" ht="29.1" customHeight="1" spans="1:8">
      <c r="A3" s="7" t="s">
        <v>6</v>
      </c>
      <c r="B3" s="7"/>
      <c r="C3" s="7"/>
      <c r="D3" s="7"/>
      <c r="E3" s="7"/>
      <c r="F3" s="7"/>
      <c r="G3" s="7"/>
      <c r="H3" s="7"/>
    </row>
    <row r="4" spans="1:8">
      <c r="A4" s="8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101" t="s">
        <v>13</v>
      </c>
      <c r="H4" s="21" t="s">
        <v>14</v>
      </c>
    </row>
    <row r="5" ht="33" customHeight="1" spans="1:8">
      <c r="A5" s="8"/>
      <c r="B5" s="8"/>
      <c r="C5" s="8"/>
      <c r="D5" s="8"/>
      <c r="E5" s="8"/>
      <c r="F5" s="8"/>
      <c r="G5" s="101" t="s">
        <v>15</v>
      </c>
      <c r="H5" s="21" t="s">
        <v>16</v>
      </c>
    </row>
    <row r="6" ht="24.95" customHeight="1" spans="1:8">
      <c r="A6" s="102" t="s">
        <v>17</v>
      </c>
      <c r="B6" s="102" t="s">
        <v>18</v>
      </c>
      <c r="C6" s="102" t="s">
        <v>19</v>
      </c>
      <c r="D6" s="50">
        <v>202306</v>
      </c>
      <c r="E6" s="88" t="s">
        <v>20</v>
      </c>
      <c r="F6" s="102">
        <f>_xlfn.IFS(E6="省部政府奖*一",200,E6="省部政府奖*二",150,E6="省部政府奖*三",120,E6="地市级政府奖*一",100,E6="地市级政府奖*二",80,E6="地市级政府奖*三",50,E6="厅局级成果奖、国家一级学会成果奖一",40,E6="厅局级成果奖、国家一级学会成果奖二",30,E6="厅局级成果奖、国家一级学会成果奖三",20,E6="省一级学会成果奖、省部级单位论文奖、国家一级学会论文奖一",10,E6="省一级学会成果奖、省部级单位论文奖、国家一级学会论文奖二",8,E6="省一级学会成果奖、省部级单位论文奖、国家一级学会论文奖三",6,E6="市厅级论文奖一",5,E6="市厅级论文奖二",3,E6="市厅级论文奖三",1,E6="其他论文奖、其他学会、行业协会奖项一",二级学院确定,E6="其他论文奖、其他学会、行业协会奖项一",二级学院确定)</f>
        <v>200</v>
      </c>
      <c r="G6" s="120" t="s">
        <v>21</v>
      </c>
      <c r="H6" s="104">
        <f>_xlfn.IFS(G6="1/1",F6*1,G6="1/2",F6*0.7,G6="2/2",F6*0.3,G6="1/3",F6*0.55,G6="2/3",F6*0.3,G6="3/3",F6*0.15,G6="1/4",F6*0.5,G6="2/4",F6*0.25,G6="3/4",F6*0.15,G6="4/4",F6*0.1,G6="1/5",F6*0.5,G6="2/5",F6*0.2,G6="3/5",F6*0.15,G6="4/5",F6*0.1,G6="5/5",F6*0.05)</f>
        <v>140</v>
      </c>
    </row>
    <row r="7" ht="24.95" customHeight="1" spans="1:8">
      <c r="A7" s="105"/>
      <c r="B7" s="105"/>
      <c r="C7" s="105"/>
      <c r="D7" s="82"/>
      <c r="E7" s="82"/>
      <c r="F7" s="105" t="e">
        <f>_xlfn.IFS(E7="省部政府奖*一",200,E7="省部政府奖*二",150,E7="省部政府奖*三",120,E7="地市级政府奖*一",100,E7="地市级政府奖*二",80,E7="地市级政府奖*三",50,E7="厅局级成果奖、国家一级学会成果奖一",40,E7="厅局级成果奖、国家一级学会成果奖二",30,E7="厅局级成果奖、国家一级学会成果奖三",20,E7="省一级学会成果奖、省部级单位论文奖、国家一级学会论文奖一",10,E7="省一级学会成果奖、省部级单位论文奖、国家一级学会论文奖二",8,E7="省一级学会成果奖、省部级单位论文奖、国家一级学会论文奖三",6,E7="市厅级论文奖一",5,E7="市厅级论文奖二",3,E7="市厅级论文奖三",1,E7="其他论文奖、其他学会、行业协会奖项一",二级学院确定,E7="其他论文奖、其他学会、行业协会奖项一",二级学院确定)</f>
        <v>#N/A</v>
      </c>
      <c r="G7" s="121" t="s">
        <v>22</v>
      </c>
      <c r="H7" s="107" t="e">
        <f>_xlfn.IFS(G7="1/1",F7*1,G7="1/2",F7*0.7,G7="2/2",F7*0.3,G7="1/3",F7*0.55,G7="2/3",F7*0.3,G7="3/3",F7*0.15,G7="1/4",F7*0.5,G7="2/4",F7*0.25,G7="3/4",F7*0.15,G7="4/4",F7*0.1,G7="1/5",F7*0.5,G7="2/5",F7*0.2,G7="3/5",F7*0.15,G7="4/5",F7*0.1,G7="5/5",F7*0.05)</f>
        <v>#N/A</v>
      </c>
    </row>
    <row r="8" ht="24.95" customHeight="1" spans="1:8">
      <c r="A8" s="105"/>
      <c r="B8" s="105"/>
      <c r="C8" s="105"/>
      <c r="D8" s="82"/>
      <c r="E8" s="82"/>
      <c r="F8" s="105" t="e">
        <f>_xlfn.IFS(E8="省部政府奖*一",200,E8="省部政府奖*二",150,E8="省部政府奖*三",120,E8="地市级政府奖*一",100,E8="地市级政府奖*二",80,E8="地市级政府奖*三",50,E8="厅局级成果奖、国家一级学会成果奖一",40,E8="厅局级成果奖、国家一级学会成果奖二",30,E8="厅局级成果奖、国家一级学会成果奖三",20,E8="省一级学会成果奖、省部级单位论文奖、国家一级学会论文奖一",10,E8="省一级学会成果奖、省部级单位论文奖、国家一级学会论文奖二",8,E8="省一级学会成果奖、省部级单位论文奖、国家一级学会论文奖三",6,E8="市厅级论文奖一",5,E8="市厅级论文奖二",3,E8="市厅级论文奖三",1,E8="其他论文奖、其他学会、行业协会奖项一",二级学院确定,E8="其他论文奖、其他学会、行业协会奖项一",二级学院确定)</f>
        <v>#N/A</v>
      </c>
      <c r="G8" s="121" t="s">
        <v>23</v>
      </c>
      <c r="H8" s="107" t="e">
        <f>_xlfn.IFS(G8="1/1",F8*1,G8="1/2",F8*0.7,G8="2/2",F8*0.3,G8="1/3",F8*0.55,G8="2/3",F8*0.3,G8="3/3",F8*0.15,G8="1/4",F8*0.5,G8="2/4",F8*0.25,G8="3/4",F8*0.15,G8="4/4",F8*0.1,G8="1/5",F8*0.5,G8="2/5",F8*0.2,G8="3/5",F8*0.15,G8="4/5",F8*0.1,G8="5/5",F8*0.05)</f>
        <v>#N/A</v>
      </c>
    </row>
    <row r="9" ht="24.95" customHeight="1" spans="1:8">
      <c r="A9" s="105"/>
      <c r="B9" s="105"/>
      <c r="C9" s="105"/>
      <c r="D9" s="82"/>
      <c r="E9" s="82"/>
      <c r="F9" s="105" t="e">
        <f>_xlfn.IFS(E9="省部政府奖*一",200,E9="省部政府奖*二",150,E9="省部政府奖*三",120,E9="地市级政府奖*一",100,E9="地市级政府奖*二",80,E9="地市级政府奖*三",50,E9="厅局级成果奖、国家一级学会成果奖一",40,E9="厅局级成果奖、国家一级学会成果奖二",30,E9="厅局级成果奖、国家一级学会成果奖三",20,E9="省一级学会成果奖、省部级单位论文奖、国家一级学会论文奖一",10,E9="省一级学会成果奖、省部级单位论文奖、国家一级学会论文奖二",8,E9="省一级学会成果奖、省部级单位论文奖、国家一级学会论文奖三",6,E9="市厅级论文奖一",5,E9="市厅级论文奖二",3,E9="市厅级论文奖三",1,E9="其他论文奖、其他学会、行业协会奖项一",二级学院确定,E9="其他论文奖、其他学会、行业协会奖项一",二级学院确定)</f>
        <v>#N/A</v>
      </c>
      <c r="G9" s="121" t="s">
        <v>24</v>
      </c>
      <c r="H9" s="107" t="e">
        <f>_xlfn.IFS(G9="1/1",F9*1,G9="1/2",F9*0.7,G9="2/2",F9*0.3,G9="1/3",F9*0.55,G9="2/3",F9*0.3,G9="3/3",F9*0.15,G9="1/4",F9*0.5,G9="2/4",F9*0.25,G9="3/4",F9*0.15,G9="4/4",F9*0.1,G9="1/5",F9*0.5,G9="2/5",F9*0.2,G9="3/5",F9*0.15,G9="4/5",F9*0.1,G9="5/5",F9*0.05)</f>
        <v>#N/A</v>
      </c>
    </row>
    <row r="10" ht="24.95" customHeight="1" spans="1:8">
      <c r="A10" s="105"/>
      <c r="B10" s="105"/>
      <c r="C10" s="105"/>
      <c r="D10" s="82"/>
      <c r="E10" s="82"/>
      <c r="F10" s="105" t="e">
        <f>_xlfn.IFS(E10="省部政府奖*一",200,E10="省部政府奖*二",150,E10="省部政府奖*三",120,E10="地市级政府奖*一",100,E10="地市级政府奖*二",80,E10="地市级政府奖*三",50,E10="厅局级成果奖、国家一级学会成果奖一",40,E10="厅局级成果奖、国家一级学会成果奖二",30,E10="厅局级成果奖、国家一级学会成果奖三",20,E10="省一级学会成果奖、省部级单位论文奖、国家一级学会论文奖一",10,E10="省一级学会成果奖、省部级单位论文奖、国家一级学会论文奖二",8,E10="省一级学会成果奖、省部级单位论文奖、国家一级学会论文奖三",6,E10="市厅级论文奖一",5,E10="市厅级论文奖二",3,E10="市厅级论文奖三",1,E10="其他论文奖、其他学会、行业协会奖项一",二级学院确定,E10="其他论文奖、其他学会、行业协会奖项一",二级学院确定)</f>
        <v>#N/A</v>
      </c>
      <c r="G10" s="121" t="s">
        <v>25</v>
      </c>
      <c r="H10" s="107" t="e">
        <f>_xlfn.IFS(G10="1/1",F10*1,G10="1/2",F10*0.7,G10="2/2",F10*0.3,G10="1/3",F10*0.55,G10="2/3",F10*0.3,G10="3/3",F10*0.15,G10="1/4",F10*0.5,G10="2/4",F10*0.25,G10="3/4",F10*0.15,G10="4/4",F10*0.1,G10="1/5",F10*0.5,G10="2/5",F10*0.2,G10="3/5",F10*0.15,G10="4/5",F10*0.1,G10="5/5",F10*0.05)</f>
        <v>#N/A</v>
      </c>
    </row>
    <row r="11" s="1" customFormat="1" ht="28" customHeight="1" spans="1:16">
      <c r="A11" s="6" t="s">
        <v>26</v>
      </c>
      <c r="B11" s="6"/>
      <c r="C11" s="6"/>
      <c r="D11" s="6"/>
      <c r="E11" s="6"/>
      <c r="F11" s="6"/>
      <c r="G11" s="6"/>
      <c r="H11" s="6"/>
      <c r="I11" s="6"/>
      <c r="J11" s="113"/>
      <c r="K11" s="113"/>
      <c r="L11" s="113"/>
      <c r="M11" s="113"/>
      <c r="N11" s="113"/>
      <c r="O11" s="113"/>
      <c r="P11" s="113"/>
    </row>
    <row r="12" spans="1:10">
      <c r="A12" s="8" t="s">
        <v>27</v>
      </c>
      <c r="B12" s="8" t="s">
        <v>28</v>
      </c>
      <c r="C12" s="8" t="s">
        <v>29</v>
      </c>
      <c r="D12" s="108" t="s">
        <v>30</v>
      </c>
      <c r="E12" s="8" t="s">
        <v>31</v>
      </c>
      <c r="F12" s="8" t="s">
        <v>32</v>
      </c>
      <c r="G12" s="8" t="s">
        <v>33</v>
      </c>
      <c r="H12" s="12" t="s">
        <v>13</v>
      </c>
      <c r="I12" s="21" t="s">
        <v>34</v>
      </c>
      <c r="J12" s="1"/>
    </row>
    <row r="13" ht="19" customHeight="1" spans="1:10">
      <c r="A13" s="8"/>
      <c r="B13" s="8"/>
      <c r="C13" s="8"/>
      <c r="D13" s="108"/>
      <c r="E13" s="8"/>
      <c r="F13" s="8"/>
      <c r="G13" s="8"/>
      <c r="H13" s="12"/>
      <c r="I13" s="21"/>
      <c r="J13" s="1"/>
    </row>
    <row r="14" ht="71.25" spans="1:10">
      <c r="A14" s="50" t="s">
        <v>35</v>
      </c>
      <c r="B14" s="50" t="s">
        <v>36</v>
      </c>
      <c r="C14" s="50" t="s">
        <v>37</v>
      </c>
      <c r="D14" s="49" t="s">
        <v>38</v>
      </c>
      <c r="E14" s="50" t="s">
        <v>39</v>
      </c>
      <c r="F14" s="49" t="s">
        <v>40</v>
      </c>
      <c r="G14" s="50">
        <f>_xlfn.IFS(F14="SCI*、SSCI*、A&amp;HCI*、人文社科类A类期刊*",60,F14="理工类A类期刊*、人文社科类B类期刊*、EI期刊*",40,F14="理工类B类期刊*",30,F14="CSSCI*、CSCD*、SCIE*、《高等学校文科学术文摘》*、《人大复印资料》*",20,F14="CSSCI扩展版、北大核心、CPCI/ISSHP、EI收录的国际会议论文集",15,F14="国际会议论文集；省级学术刊物；未被SCI、SSCI、A&amp;HCI和EI等学术榜收录的具有正式刊号的国外和港澳台学术期刊",5)</f>
        <v>5</v>
      </c>
      <c r="H14" s="51" t="s">
        <v>41</v>
      </c>
      <c r="I14" s="114">
        <f>_xlfn.IFS(H14="1/1",G14*1,H14="1/2",G14*0.7,H14="2/2",G14*0.3,H14="1/3",G14*0.55,H14="2/3",G14*0.3,H14="3/3",G14*0.15,H14="1/4",G14*0.5,H14="2/4",G14*0.25,H14="3/4",G14*0.15,H14="4/4",G14*0.1,H14="1/5",G14*0.5,H14="2/5",G14*0.2,H14="3/5",G14*0.15,H14="4/5",G14*0.1,H14="5/5",G14*0.05)</f>
        <v>5</v>
      </c>
      <c r="J14" s="1"/>
    </row>
    <row r="15" spans="1:10">
      <c r="A15" s="109"/>
      <c r="B15" s="109"/>
      <c r="C15" s="109"/>
      <c r="D15" s="110"/>
      <c r="E15" s="109"/>
      <c r="F15" s="110"/>
      <c r="G15" s="109" t="e">
        <f>_xlfn.IFS(F15="SCI*、SSCI*、A&amp;HCI*、人文社科类A类期刊*",60,F15="理工类A类期刊*、人文社科类B类期刊*、EI期刊*",40,F15="理工类B类期刊*",30,F15="CSSCI*、CSCD*、SCIE*、《高等学校文科学术文摘》*、《人大复印资料》*",20,F15="CSSCI扩展版、北大核心、CPCI/ISSHP、EI收录的国际会议论文集",15,F15="国际会议论文集；省级学术刊物；未被SCI、SSCI、A&amp;HCI和EI等学术榜收录的具有正式刊号的国外和港澳台学术期刊",5)</f>
        <v>#N/A</v>
      </c>
      <c r="H15" s="111" t="s">
        <v>21</v>
      </c>
      <c r="I15" s="115" t="e">
        <f>_xlfn.IFS(H15="1/1",G15*1,H15="1/2",G15*0.7,H15="2/2",G15*0.3,H15="1/3",G15*0.55,H15="2/3",G15*0.3,H15="3/3",G15*0.15,H15="1/4",G15*0.5,H15="2/4",G15*0.25,H15="3/4",G15*0.15,H15="4/4",G15*0.1,H15="1/5",G15*0.5,H15="2/5",G15*0.2,H15="3/5",G15*0.15,H15="4/5",G15*0.1,H15="5/5",G15*0.05)</f>
        <v>#N/A</v>
      </c>
      <c r="J15" s="1"/>
    </row>
    <row r="16" spans="1:14">
      <c r="A16" s="109"/>
      <c r="B16" s="109"/>
      <c r="C16" s="109"/>
      <c r="D16" s="110"/>
      <c r="E16" s="109"/>
      <c r="F16" s="110"/>
      <c r="G16" s="109" t="e">
        <f>_xlfn.IFS(F16="SCI*、SSCI*、A&amp;HCI*、人文社科类A类期刊*",60,F16="理工类A类期刊*、人文社科类B类期刊*、EI期刊*",40,F16="理工类B类期刊*",30,F16="CSSCI*、CSCD*、SCIE*、《高等学校文科学术文摘》*、《人大复印资料》*",20,F16="CSSCI扩展版、北大核心、CPCI/ISSHP、EI收录的国际会议论文集",15,F16="国际会议论文集；省级学术刊物；未被SCI、SSCI、A&amp;HCI和EI等学术榜收录的具有正式刊号的国外和港澳台学术期刊",5)</f>
        <v>#N/A</v>
      </c>
      <c r="H16" s="111" t="s">
        <v>22</v>
      </c>
      <c r="I16" s="115" t="e">
        <f>_xlfn.IFS(H16="1/1",G16*1,H16="1/2",G16*0.7,H16="2/2",G16*0.3,H16="1/3",G16*0.55,H16="2/3",G16*0.3,H16="3/3",G16*0.15,H16="1/4",G16*0.5,H16="2/4",G16*0.25,H16="3/4",G16*0.15,H16="4/4",G16*0.1,H16="1/5",G16*0.5,H16="2/5",G16*0.2,H16="3/5",G16*0.15,H16="4/5",G16*0.1,H16="5/5",G16*0.05)</f>
        <v>#N/A</v>
      </c>
      <c r="J16" s="1"/>
      <c r="K16" s="1"/>
      <c r="L16" s="1"/>
      <c r="M16" s="1"/>
      <c r="N16" s="1"/>
    </row>
    <row r="17" spans="1:14">
      <c r="A17" s="109"/>
      <c r="B17" s="109"/>
      <c r="C17" s="109"/>
      <c r="D17" s="110"/>
      <c r="E17" s="109"/>
      <c r="F17" s="110"/>
      <c r="G17" s="109" t="e">
        <f>_xlfn.IFS(F17="SCI*、SSCI*、A&amp;HCI*、人文社科类A类期刊*",60,F17="理工类A类期刊*、人文社科类B类期刊*、EI期刊*",40,F17="理工类B类期刊*",30,F17="CSSCI*、CSCD*、SCIE*、《高等学校文科学术文摘》*、《人大复印资料》*",20,F17="CSSCI扩展版、北大核心、CPCI/ISSHP、EI收录的国际会议论文集",15,F17="国际会议论文集；省级学术刊物；未被SCI、SSCI、A&amp;HCI和EI等学术榜收录的具有正式刊号的国外和港澳台学术期刊",5)</f>
        <v>#N/A</v>
      </c>
      <c r="H17" s="111" t="s">
        <v>23</v>
      </c>
      <c r="I17" s="115" t="e">
        <f>_xlfn.IFS(H17="1/1",G17*1,H17="1/2",G17*0.7,H17="2/2",G17*0.3,H17="1/3",G17*0.55,H17="2/3",G17*0.3,H17="3/3",G17*0.15,H17="1/4",G17*0.5,H17="2/4",G17*0.25,H17="3/4",G17*0.15,H17="4/4",G17*0.1,H17="1/5",G17*0.5,H17="2/5",G17*0.2,H17="3/5",G17*0.15,H17="4/5",G17*0.1,H17="5/5",G17*0.05)</f>
        <v>#N/A</v>
      </c>
      <c r="J17" s="1"/>
      <c r="K17" s="1"/>
      <c r="L17" s="1"/>
      <c r="M17" s="1"/>
      <c r="N17" s="1"/>
    </row>
    <row r="18" spans="1:14">
      <c r="A18" s="109"/>
      <c r="B18" s="109"/>
      <c r="C18" s="109"/>
      <c r="D18" s="110"/>
      <c r="E18" s="109"/>
      <c r="F18" s="110"/>
      <c r="G18" s="109" t="e">
        <f>_xlfn.IFS(F18="SCI*、SSCI*、A&amp;HCI*、人文社科类A类期刊*",60,F18="理工类A类期刊*、人文社科类B类期刊*、EI期刊*",40,F18="理工类B类期刊*",30,F18="CSSCI*、CSCD*、SCIE*、《高等学校文科学术文摘》*、《人大复印资料》*",20,F18="CSSCI扩展版、北大核心、CPCI/ISSHP、EI收录的国际会议论文集",15,F18="国际会议论文集；省级学术刊物；未被SCI、SSCI、A&amp;HCI和EI等学术榜收录的具有正式刊号的国外和港澳台学术期刊",5)</f>
        <v>#N/A</v>
      </c>
      <c r="H18" s="111" t="s">
        <v>24</v>
      </c>
      <c r="I18" s="115" t="e">
        <f>_xlfn.IFS(H18="1/1",G18*1,H18="1/2",G18*0.7,H18="2/2",G18*0.3,H18="1/3",G18*0.55,H18="2/3",G18*0.3,H18="3/3",G18*0.15,H18="1/4",G18*0.5,H18="2/4",G18*0.25,H18="3/4",G18*0.15,H18="4/4",G18*0.1,H18="1/5",G18*0.5,H18="2/5",G18*0.2,H18="3/5",G18*0.15,H18="4/5",G18*0.1,H18="5/5",G18*0.05)</f>
        <v>#N/A</v>
      </c>
      <c r="J18" s="1"/>
      <c r="K18" s="1"/>
      <c r="L18" s="1"/>
      <c r="M18" s="1"/>
      <c r="N18" s="1"/>
    </row>
    <row r="19" ht="30" customHeight="1" spans="1:14">
      <c r="A19" s="6" t="s">
        <v>42</v>
      </c>
      <c r="B19" s="6"/>
      <c r="C19" s="6"/>
      <c r="D19" s="6"/>
      <c r="E19" s="6"/>
      <c r="F19" s="6"/>
      <c r="G19" s="6"/>
      <c r="H19" s="6"/>
      <c r="I19" s="6"/>
      <c r="J19" s="6"/>
      <c r="K19" s="1"/>
      <c r="L19" s="1"/>
      <c r="M19" s="1"/>
      <c r="N19" s="1"/>
    </row>
    <row r="20" spans="1:14">
      <c r="A20" s="8" t="s">
        <v>43</v>
      </c>
      <c r="B20" s="8" t="s">
        <v>44</v>
      </c>
      <c r="C20" s="8" t="s">
        <v>45</v>
      </c>
      <c r="D20" s="8" t="s">
        <v>46</v>
      </c>
      <c r="E20" s="8" t="s">
        <v>47</v>
      </c>
      <c r="F20" s="8" t="s">
        <v>31</v>
      </c>
      <c r="G20" s="8" t="s">
        <v>48</v>
      </c>
      <c r="H20" s="8" t="s">
        <v>49</v>
      </c>
      <c r="I20" s="12" t="s">
        <v>13</v>
      </c>
      <c r="J20" s="21" t="s">
        <v>50</v>
      </c>
      <c r="K20" s="1"/>
      <c r="L20" s="1"/>
      <c r="M20" s="1"/>
      <c r="N20" s="1"/>
    </row>
    <row r="21" ht="33" customHeight="1" spans="1:14">
      <c r="A21" s="8"/>
      <c r="B21" s="8"/>
      <c r="C21" s="8"/>
      <c r="D21" s="8"/>
      <c r="E21" s="8"/>
      <c r="F21" s="8"/>
      <c r="G21" s="8"/>
      <c r="H21" s="8"/>
      <c r="I21" s="12"/>
      <c r="J21" s="21"/>
      <c r="K21" s="1"/>
      <c r="L21" s="1"/>
      <c r="M21" s="1"/>
      <c r="N21" s="1"/>
    </row>
    <row r="22" ht="28" customHeight="1" spans="1:14">
      <c r="A22" s="49" t="s">
        <v>51</v>
      </c>
      <c r="B22" s="49" t="s">
        <v>36</v>
      </c>
      <c r="C22" s="49" t="s">
        <v>52</v>
      </c>
      <c r="D22" s="122" t="s">
        <v>53</v>
      </c>
      <c r="E22" s="50">
        <v>202302</v>
      </c>
      <c r="F22" s="50" t="s">
        <v>39</v>
      </c>
      <c r="G22" s="49" t="s">
        <v>54</v>
      </c>
      <c r="H22" s="49" t="s">
        <v>55</v>
      </c>
      <c r="I22" s="51" t="s">
        <v>41</v>
      </c>
      <c r="J22" s="114" t="e">
        <f>_xlfn.IFS(I22="1/1",H22*1,I22="1/2",H22*0.7,I22="2/2",H22*0.3,I22="1/3",H22*0.55,I22="2/3",H22*0.3,I22="3/3",H22*0.15,I22="1/4",H22*0.5,I22="2/4",H22*0.25,I22="3/4",H22*0.15,I22="4/4",H22*0.1,I22="1/5",H22*0.5,I22="2/5",H22*0.2,I22="3/5",H22*0.15,I22="4/5",H22*0.1,I22="5/5",H22*0.05)</f>
        <v>#VALUE!</v>
      </c>
      <c r="K22" s="1"/>
      <c r="L22" s="1"/>
      <c r="M22" s="1"/>
      <c r="N22" s="1"/>
    </row>
    <row r="23" spans="1:14">
      <c r="A23" s="54"/>
      <c r="B23" s="54"/>
      <c r="C23" s="54"/>
      <c r="D23" s="54"/>
      <c r="E23" s="55"/>
      <c r="F23" s="55"/>
      <c r="G23" s="54"/>
      <c r="H23" s="54"/>
      <c r="I23" s="56"/>
      <c r="J23" s="116" t="e">
        <f>_xlfn.IFS(I23="1/1",H23*1,I23="1/2",H23*0.7,I23="2/2",H23*0.3,I23="1/3",H23*0.55,I23="2/3",H23*0.3,I23="3/3",H23*0.15,I23="1/4",H23*0.5,I23="2/4",H23*0.25,I23="3/4",H23*0.15,I23="4/4",H23*0.1,I23="1/5",H23*0.5,I23="2/5",H23*0.2,I23="3/5",H23*0.15,I23="4/5",H23*0.1,I23="5/5",H23*0.05)</f>
        <v>#N/A</v>
      </c>
      <c r="K23" s="1"/>
      <c r="L23" s="1"/>
      <c r="M23" s="1"/>
      <c r="N23" s="1"/>
    </row>
    <row r="24" spans="1:14">
      <c r="A24" s="54"/>
      <c r="B24" s="54"/>
      <c r="C24" s="54"/>
      <c r="D24" s="54"/>
      <c r="E24" s="55"/>
      <c r="F24" s="55"/>
      <c r="G24" s="54"/>
      <c r="H24" s="54"/>
      <c r="I24" s="56"/>
      <c r="J24" s="116" t="e">
        <f>_xlfn.IFS(I24="1/1",H24*1,I24="1/2",H24*0.7,I24="2/2",H24*0.3,I24="1/3",H24*0.55,I24="2/3",H24*0.3,I24="3/3",H24*0.15,I24="1/4",H24*0.5,I24="2/4",H24*0.25,I24="3/4",H24*0.15,I24="4/4",H24*0.1,I24="1/5",H24*0.5,I24="2/5",H24*0.2,I24="3/5",H24*0.15,I24="4/5",H24*0.1,I24="5/5",H24*0.05)</f>
        <v>#N/A</v>
      </c>
      <c r="K24" s="1"/>
      <c r="L24" s="1"/>
      <c r="M24" s="1"/>
      <c r="N24" s="1"/>
    </row>
    <row r="25" spans="1:14">
      <c r="A25" s="54"/>
      <c r="B25" s="54"/>
      <c r="C25" s="54"/>
      <c r="D25" s="54"/>
      <c r="E25" s="55"/>
      <c r="F25" s="55"/>
      <c r="G25" s="54"/>
      <c r="H25" s="54"/>
      <c r="I25" s="56"/>
      <c r="J25" s="116" t="e">
        <f>_xlfn.IFS(I25="1/1",H25*1,I25="1/2",H25*0.7,I25="2/2",H25*0.3,I25="1/3",H25*0.55,I25="2/3",H25*0.3,I25="3/3",H25*0.15,I25="1/4",H25*0.5,I25="2/4",H25*0.25,I25="3/4",H25*0.15,I25="4/4",H25*0.1,I25="1/5",H25*0.5,I25="2/5",H25*0.2,I25="3/5",H25*0.15,I25="4/5",H25*0.1,I25="5/5",H25*0.05)</f>
        <v>#N/A</v>
      </c>
      <c r="K25" s="1"/>
      <c r="L25" s="1"/>
      <c r="M25" s="1"/>
      <c r="N25" s="1"/>
    </row>
    <row r="26" spans="1:14">
      <c r="A26" s="54"/>
      <c r="B26" s="54"/>
      <c r="C26" s="54"/>
      <c r="D26" s="54"/>
      <c r="E26" s="55"/>
      <c r="F26" s="55"/>
      <c r="G26" s="54"/>
      <c r="H26" s="54"/>
      <c r="I26" s="56"/>
      <c r="J26" s="116" t="e">
        <f>_xlfn.IFS(I26="1/1",H26*1,I26="1/2",H26*0.7,I26="2/2",H26*0.3,I26="1/3",H26*0.55,I26="2/3",H26*0.3,I26="3/3",H26*0.15,I26="1/4",H26*0.5,I26="2/4",H26*0.25,I26="3/4",H26*0.15,I26="4/4",H26*0.1,I26="1/5",H26*0.5,I26="2/5",H26*0.2,I26="3/5",H26*0.15,I26="4/5",H26*0.1,I26="5/5",H26*0.05)</f>
        <v>#N/A</v>
      </c>
      <c r="K26" s="1"/>
      <c r="L26" s="1"/>
      <c r="M26" s="1"/>
      <c r="N26" s="1"/>
    </row>
    <row r="27" s="1" customFormat="1" ht="37" customHeight="1" spans="1:9">
      <c r="A27" s="6" t="s">
        <v>56</v>
      </c>
      <c r="B27" s="6"/>
      <c r="C27" s="6"/>
      <c r="D27" s="6"/>
      <c r="E27" s="6"/>
      <c r="F27" s="6"/>
      <c r="G27" s="6"/>
      <c r="H27" s="6"/>
      <c r="I27" s="6"/>
    </row>
    <row r="28" spans="1:9">
      <c r="A28" s="8" t="s">
        <v>57</v>
      </c>
      <c r="B28" s="8" t="s">
        <v>58</v>
      </c>
      <c r="C28" s="8" t="s">
        <v>59</v>
      </c>
      <c r="D28" s="8" t="s">
        <v>60</v>
      </c>
      <c r="E28" s="8" t="s">
        <v>61</v>
      </c>
      <c r="F28" s="8" t="s">
        <v>62</v>
      </c>
      <c r="G28" s="8" t="s">
        <v>63</v>
      </c>
      <c r="H28" s="12" t="s">
        <v>13</v>
      </c>
      <c r="I28" s="21" t="s">
        <v>64</v>
      </c>
    </row>
    <row r="29" ht="17" customHeight="1" spans="1:9">
      <c r="A29" s="8"/>
      <c r="B29" s="8"/>
      <c r="C29" s="8"/>
      <c r="D29" s="8"/>
      <c r="E29" s="8"/>
      <c r="F29" s="8"/>
      <c r="G29" s="8"/>
      <c r="H29" s="12"/>
      <c r="I29" s="21"/>
    </row>
    <row r="30" spans="1:9">
      <c r="A30" s="17" t="s">
        <v>65</v>
      </c>
      <c r="B30" s="17" t="s">
        <v>66</v>
      </c>
      <c r="C30" s="17" t="s">
        <v>67</v>
      </c>
      <c r="D30" s="88">
        <v>202303</v>
      </c>
      <c r="E30" s="17" t="s">
        <v>68</v>
      </c>
      <c r="F30" s="17" t="s">
        <v>69</v>
      </c>
      <c r="G30" s="17">
        <f>_xlfn.IFS(F30="授权发明专利*",60,F30="实用新型专利",20,F30="外观设计专利、软件著作权",10,F30="中华人民共和国国家标准*",40,F30="地方标准、行业标准",20)</f>
        <v>20</v>
      </c>
      <c r="H30" s="123" t="s">
        <v>70</v>
      </c>
      <c r="I30" s="117">
        <f>_xlfn.IFS(H30="1/1",G30*1,H30="1/2",G30*0.7,H30="2/2",G30*0.3,H30="1/3",G30*0.55,H30="2/3",G30*0.3,H30="3/3",G30*0.15,H30="1/4",G30*0.5,H30="2/4",G30*0.25,H30="3/4",G30*0.15,H30="4/4",G30*0.1,H30="1/5",G30*0.5,H30="2/5",G30*0.2,H30="3/5",G30*0.15,H30="4/5",G30*0.1,H30="5/5",G30*0.05)</f>
        <v>6</v>
      </c>
    </row>
    <row r="31" spans="1:9">
      <c r="A31" s="70"/>
      <c r="B31" s="70"/>
      <c r="C31" s="70"/>
      <c r="D31" s="71"/>
      <c r="E31" s="70"/>
      <c r="F31" s="70"/>
      <c r="G31" s="70" t="e">
        <f>_xlfn.IFS(F31="授权发明专利*",60,F31="实用新型专利",20,F31="外观设计专利、软件著作权",10,F31="中华人民共和国国家标准*",40,F31="地方标准、行业标准",20)</f>
        <v>#N/A</v>
      </c>
      <c r="H31" s="124" t="s">
        <v>71</v>
      </c>
      <c r="I31" s="118" t="e">
        <f>_xlfn.IFS(H31="1/1",G31*1,H31="1/2",G31*0.7,H31="2/2",G31*0.3,H31="1/3",G31*0.55,H31="2/3",G31*0.3,H31="3/3",G31*0.15,H31="1/4",G31*0.5,H31="2/4",G31*0.25,H31="3/4",G31*0.15,H31="4/4",G31*0.1,H31="1/5",G31*0.5,H31="2/5",G31*0.2,H31="3/5",G31*0.15,H31="4/5",G31*0.1,H31="5/5",G31*0.05)</f>
        <v>#N/A</v>
      </c>
    </row>
    <row r="32" spans="1:9">
      <c r="A32" s="70"/>
      <c r="B32" s="70"/>
      <c r="C32" s="70"/>
      <c r="D32" s="71"/>
      <c r="E32" s="70"/>
      <c r="F32" s="70"/>
      <c r="G32" s="70" t="e">
        <f>_xlfn.IFS(F32="授权发明专利*",60,F32="实用新型专利",20,F32="外观设计专利、软件著作权",10,F32="中华人民共和国国家标准*",40,F32="地方标准、行业标准",20)</f>
        <v>#N/A</v>
      </c>
      <c r="H32" s="124" t="s">
        <v>72</v>
      </c>
      <c r="I32" s="118" t="e">
        <f>_xlfn.IFS(H32="1/1",G32*1,H32="1/2",G32*0.7,H32="2/2",G32*0.3,H32="1/3",G32*0.55,H32="2/3",G32*0.3,H32="3/3",G32*0.15,H32="1/4",G32*0.5,H32="2/4",G32*0.25,H32="3/4",G32*0.15,H32="4/4",G32*0.1,H32="1/5",G32*0.5,H32="2/5",G32*0.2,H32="3/5",G32*0.15,H32="4/5",G32*0.1,H32="5/5",G32*0.05)</f>
        <v>#N/A</v>
      </c>
    </row>
    <row r="33" spans="1:9">
      <c r="A33" s="70"/>
      <c r="B33" s="70"/>
      <c r="C33" s="70"/>
      <c r="D33" s="71"/>
      <c r="E33" s="70"/>
      <c r="F33" s="70"/>
      <c r="G33" s="70" t="e">
        <f>_xlfn.IFS(F33="授权发明专利*",60,F33="实用新型专利",20,F33="外观设计专利、软件著作权",10,F33="中华人民共和国国家标准*",40,F33="地方标准、行业标准",20)</f>
        <v>#N/A</v>
      </c>
      <c r="H33" s="124" t="s">
        <v>73</v>
      </c>
      <c r="I33" s="118" t="e">
        <f>_xlfn.IFS(H33="1/1",G33*1,H33="1/2",G33*0.7,H33="2/2",G33*0.3,H33="1/3",G33*0.55,H33="2/3",G33*0.3,H33="3/3",G33*0.15,H33="1/4",G33*0.5,H33="2/4",G33*0.25,H33="3/4",G33*0.15,H33="4/4",G33*0.1,H33="1/5",G33*0.5,H33="2/5",G33*0.2,H33="3/5",G33*0.15,H33="4/5",G33*0.1,H33="5/5",G33*0.05)</f>
        <v>#N/A</v>
      </c>
    </row>
    <row r="34" spans="1:9">
      <c r="A34" s="70"/>
      <c r="B34" s="70"/>
      <c r="C34" s="70"/>
      <c r="D34" s="71"/>
      <c r="E34" s="70"/>
      <c r="F34" s="70"/>
      <c r="G34" s="70" t="e">
        <f>_xlfn.IFS(F34="授权发明专利*",60,F34="实用新型专利",20,F34="外观设计专利、软件著作权",10,F34="中华人民共和国国家标准*",40,F34="地方标准、行业标准",20)</f>
        <v>#N/A</v>
      </c>
      <c r="H34" s="124" t="s">
        <v>74</v>
      </c>
      <c r="I34" s="118" t="e">
        <f>_xlfn.IFS(H34="1/1",G34*1,H34="1/2",G34*0.7,H34="2/2",G34*0.3,H34="1/3",G34*0.55,H34="2/3",G34*0.3,H34="3/3",G34*0.15,H34="1/4",G34*0.5,H34="2/4",G34*0.25,H34="3/4",G34*0.15,H34="4/4",G34*0.1,H34="1/5",G34*0.5,H34="2/5",G34*0.2,H34="3/5",G34*0.15,H34="4/5",G34*0.1,H34="5/5",G34*0.05)</f>
        <v>#N/A</v>
      </c>
    </row>
    <row r="35" s="1" customFormat="1" ht="15.75" spans="1:16">
      <c r="A35" s="6" t="s">
        <v>75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7">
      <c r="A36" s="8" t="s">
        <v>76</v>
      </c>
      <c r="B36" s="8" t="s">
        <v>77</v>
      </c>
      <c r="C36" s="8" t="s">
        <v>78</v>
      </c>
      <c r="D36" s="8" t="s">
        <v>79</v>
      </c>
      <c r="E36" s="8" t="s">
        <v>80</v>
      </c>
      <c r="F36" s="8" t="s">
        <v>81</v>
      </c>
      <c r="G36" s="8" t="s">
        <v>82</v>
      </c>
      <c r="H36" s="8" t="s">
        <v>83</v>
      </c>
      <c r="I36" s="8" t="s">
        <v>84</v>
      </c>
      <c r="J36" s="8" t="s">
        <v>85</v>
      </c>
      <c r="K36" s="8" t="s">
        <v>86</v>
      </c>
      <c r="L36" s="8" t="s">
        <v>87</v>
      </c>
      <c r="M36" s="8" t="s">
        <v>88</v>
      </c>
      <c r="N36" s="36" t="s">
        <v>89</v>
      </c>
      <c r="O36" s="8" t="s">
        <v>90</v>
      </c>
      <c r="P36" s="12" t="s">
        <v>13</v>
      </c>
      <c r="Q36" s="21" t="s">
        <v>91</v>
      </c>
    </row>
    <row r="37" ht="31" customHeight="1" spans="1:17">
      <c r="A37" s="8"/>
      <c r="B37" s="8"/>
      <c r="C37" s="8"/>
      <c r="D37" s="8" t="s">
        <v>92</v>
      </c>
      <c r="E37" s="8"/>
      <c r="F37" s="8"/>
      <c r="G37" s="8" t="s">
        <v>93</v>
      </c>
      <c r="H37" s="8"/>
      <c r="I37" s="8"/>
      <c r="J37" s="8"/>
      <c r="K37" s="8" t="s">
        <v>86</v>
      </c>
      <c r="L37" s="8"/>
      <c r="M37" s="8"/>
      <c r="N37" s="36"/>
      <c r="O37" s="8"/>
      <c r="P37" s="12"/>
      <c r="Q37" s="21"/>
    </row>
    <row r="38" ht="42.75" spans="1:17">
      <c r="A38" s="17" t="s">
        <v>94</v>
      </c>
      <c r="B38" s="17" t="s">
        <v>95</v>
      </c>
      <c r="C38" s="17" t="s">
        <v>96</v>
      </c>
      <c r="D38" s="17">
        <v>3</v>
      </c>
      <c r="E38" s="17"/>
      <c r="F38" s="17" t="s">
        <v>97</v>
      </c>
      <c r="G38" s="17" t="s">
        <v>98</v>
      </c>
      <c r="H38" s="17" t="s">
        <v>99</v>
      </c>
      <c r="I38" s="17">
        <v>3</v>
      </c>
      <c r="J38" s="17" t="s">
        <v>100</v>
      </c>
      <c r="K38" s="17" t="s">
        <v>101</v>
      </c>
      <c r="L38" s="17" t="s">
        <v>102</v>
      </c>
      <c r="M38" s="17">
        <f>_xlfn.IFS(K38="国家级项目*一般项目",120,K38="省部级项目*重大项目",70,K38="省部级项目*重点项目",60,K38="省部级项目*一般项目",40,K38="市厅级项目重大项目、重点项目、江苏省高校自然科学基金项目",30,K38="市厅级一般项目",20,K38="校级项目",10,K38="横向课题按办法手动添加分值",待定)</f>
        <v>20</v>
      </c>
      <c r="N38" s="13" t="s">
        <v>103</v>
      </c>
      <c r="O38" s="17" t="s">
        <v>95</v>
      </c>
      <c r="P38" s="123" t="s">
        <v>104</v>
      </c>
      <c r="Q38" s="117" t="e">
        <f>_xlfn.IFS(P38="1/1",N38*1,P38="1/2",N38*0.7,P38="2/2",N38*0.3,P38="1/3",N38*0.55,P38="2/3",N38*0.3,P38="3/3",N38*0.15,P38="1/4",N38*0.5,P38="2/4",N38*0.25,P38="3/4",N38*0.15,P38="4/4",N38*0.1,P38="1/5",N38*0.5,P38="2/5",N38*0.2,P38="3/5",N38*0.15,P38="4/5",N38*0.1,P38="5/5",N38*0.05)</f>
        <v>#VALUE!</v>
      </c>
    </row>
    <row r="39" spans="1:17">
      <c r="A39" s="70"/>
      <c r="B39" s="18"/>
      <c r="C39" s="18"/>
      <c r="D39" s="18"/>
      <c r="E39" s="18"/>
      <c r="F39" s="18"/>
      <c r="G39" s="18"/>
      <c r="H39" s="18"/>
      <c r="I39" s="18">
        <v>2</v>
      </c>
      <c r="J39" s="18"/>
      <c r="K39" s="18"/>
      <c r="L39" s="18"/>
      <c r="M39" s="18" t="e">
        <f>_xlfn.IFS(K39="国家级项目*一般项目",120,K39="省部级项目*重大项目",70,K39="省部级项目*重点项目",60,K39="省部级项目*一般项目",40,K39="市厅级项目重大项目、重点项目、江苏省高校自然科学基金项目",30,K39="市厅级一般项目",20,K39="校级项目",10,K39="横向课题按办法手动添加分值",待定)</f>
        <v>#N/A</v>
      </c>
      <c r="N39" s="18" t="e">
        <f>_xlfn.IFS(P39="1/1",M39*1,P39="1/2",M39*0.7,P39="2/2",M39*0.3,P39="1/3",M39*0.55,P39="2/3",M39*0.3,P39="3/3",M39*0.15,P39="1/4",M39*0.5,P39="2/4",M39*0.25,P39="3/4",M39*0.15,P39="4/4",M39*0.1,P39="1/5",M39*0.5,P39="2/5",M39*0.2,P39="3/5",M39*0.15,P39="4/5",M39*0.1,P39="5/5",M39*0.05)</f>
        <v>#N/A</v>
      </c>
      <c r="O39" s="18"/>
      <c r="P39" s="83" t="s">
        <v>21</v>
      </c>
      <c r="Q39" s="119" t="e">
        <f>N39/I39</f>
        <v>#N/A</v>
      </c>
    </row>
    <row r="40" spans="1:17">
      <c r="A40" s="70"/>
      <c r="B40" s="18"/>
      <c r="C40" s="18"/>
      <c r="D40" s="18"/>
      <c r="E40" s="18"/>
      <c r="F40" s="18"/>
      <c r="G40" s="18"/>
      <c r="H40" s="18"/>
      <c r="I40" s="18">
        <v>2</v>
      </c>
      <c r="J40" s="18"/>
      <c r="K40" s="18"/>
      <c r="L40" s="18"/>
      <c r="M40" s="18" t="e">
        <f>_xlfn.IFS(K40="国家级项目*一般项目",120,K40="省部级项目*重大项目",70,K40="省部级项目*重点项目",60,K40="省部级项目*一般项目",40,K40="市厅级项目重大项目、重点项目、江苏省高校自然科学基金项目",30,K40="市厅级一般项目",20,K40="校级项目",10,K40="横向课题按办法手动添加分值",待定)</f>
        <v>#N/A</v>
      </c>
      <c r="N40" s="18" t="e">
        <f>_xlfn.IFS(P40="1/1",M40*1,P40="1/2",M40*0.7,P40="2/2",M40*0.3,P40="1/3",M40*0.55,P40="2/3",M40*0.3,P40="3/3",M40*0.15,P40="1/4",M40*0.5,P40="2/4",M40*0.25,P40="3/4",M40*0.15,P40="4/4",M40*0.1,P40="1/5",M40*0.5,P40="2/5",M40*0.2,P40="3/5",M40*0.15,P40="4/5",M40*0.1,P40="5/5",M40*0.05)</f>
        <v>#N/A</v>
      </c>
      <c r="O40" s="18"/>
      <c r="P40" s="83" t="s">
        <v>22</v>
      </c>
      <c r="Q40" s="119" t="e">
        <f>N40/I40</f>
        <v>#N/A</v>
      </c>
    </row>
    <row r="41" spans="1:17">
      <c r="A41" s="70"/>
      <c r="B41" s="18"/>
      <c r="C41" s="18"/>
      <c r="D41" s="18"/>
      <c r="E41" s="18"/>
      <c r="F41" s="18"/>
      <c r="G41" s="18"/>
      <c r="H41" s="18"/>
      <c r="I41" s="18">
        <v>6</v>
      </c>
      <c r="J41" s="18"/>
      <c r="K41" s="18"/>
      <c r="L41" s="18"/>
      <c r="M41" s="18" t="e">
        <f>_xlfn.IFS(K41="国家级项目*一般项目",120,K41="省部级项目*重大项目",70,K41="省部级项目*重点项目",60,K41="省部级项目*一般项目",40,K41="市厅级项目重大项目、重点项目、江苏省高校自然科学基金项目",30,K41="市厅级一般项目",20,K41="校级项目",10,K41="横向课题按办法手动添加分值",待定)</f>
        <v>#N/A</v>
      </c>
      <c r="N41" s="18" t="e">
        <f>_xlfn.IFS(P41="1/1",M41*1,P41="1/2",M41*0.7,P41="2/2",M41*0.3,P41="1/3",M41*0.55,P41="2/3",M41*0.3,P41="3/3",M41*0.15,P41="1/4",M41*0.5,P41="2/4",M41*0.25,P41="3/4",M41*0.15,P41="4/4",M41*0.1,P41="1/5",M41*0.5,P41="2/5",M41*0.2,P41="3/5",M41*0.15,P41="4/5",M41*0.1,P41="5/5",M41*0.05)</f>
        <v>#N/A</v>
      </c>
      <c r="O41" s="18"/>
      <c r="P41" s="83" t="s">
        <v>23</v>
      </c>
      <c r="Q41" s="119" t="e">
        <f>N41/I41</f>
        <v>#N/A</v>
      </c>
    </row>
    <row r="42" spans="1:17">
      <c r="A42" s="70"/>
      <c r="B42" s="18"/>
      <c r="C42" s="18"/>
      <c r="D42" s="18"/>
      <c r="E42" s="18"/>
      <c r="F42" s="18"/>
      <c r="G42" s="18"/>
      <c r="H42" s="18"/>
      <c r="I42" s="18">
        <v>7</v>
      </c>
      <c r="J42" s="18"/>
      <c r="K42" s="18"/>
      <c r="L42" s="18"/>
      <c r="M42" s="18" t="e">
        <f>_xlfn.IFS(K42="国家级项目*一般项目",120,K42="省部级项目*重大项目",70,K42="省部级项目*重点项目",60,K42="省部级项目*一般项目",40,K42="市厅级项目重大项目、重点项目、江苏省高校自然科学基金项目",30,K42="市厅级一般项目",20,K42="校级项目",10,K42="横向课题按办法手动添加分值",待定)</f>
        <v>#N/A</v>
      </c>
      <c r="N42" s="18" t="e">
        <f>_xlfn.IFS(P42="1/1",M42*1,P42="1/2",M42*0.7,P42="2/2",M42*0.3,P42="1/3",M42*0.55,P42="2/3",M42*0.3,P42="3/3",M42*0.15,P42="1/4",M42*0.5,P42="2/4",M42*0.25,P42="3/4",M42*0.15,P42="4/4",M42*0.1,P42="1/5",M42*0.5,P42="2/5",M42*0.2,P42="3/5",M42*0.15,P42="4/5",M42*0.1,P42="5/5",M42*0.05)</f>
        <v>#N/A</v>
      </c>
      <c r="O42" s="18"/>
      <c r="P42" s="83" t="s">
        <v>24</v>
      </c>
      <c r="Q42" s="119" t="e">
        <f>N42/I42</f>
        <v>#N/A</v>
      </c>
    </row>
    <row r="43" ht="4" customHeight="1"/>
    <row r="44" spans="1:5">
      <c r="A44" s="112" t="s">
        <v>105</v>
      </c>
      <c r="B44" s="112"/>
      <c r="C44" s="112"/>
      <c r="D44" s="112"/>
      <c r="E44" s="112"/>
    </row>
    <row r="45" spans="9:13">
      <c r="I45" s="2" t="s">
        <v>106</v>
      </c>
      <c r="J45" s="2"/>
      <c r="M45" t="s">
        <v>107</v>
      </c>
    </row>
    <row r="47" spans="13:17">
      <c r="M47" s="112" t="s">
        <v>108</v>
      </c>
      <c r="N47" s="112"/>
      <c r="O47" s="112"/>
      <c r="P47" s="112"/>
      <c r="Q47" s="112"/>
    </row>
  </sheetData>
  <mergeCells count="62">
    <mergeCell ref="A1:P1"/>
    <mergeCell ref="A3:H3"/>
    <mergeCell ref="A11:I11"/>
    <mergeCell ref="A19:J19"/>
    <mergeCell ref="A27:I27"/>
    <mergeCell ref="A35:P35"/>
    <mergeCell ref="A44:E44"/>
    <mergeCell ref="I45:J45"/>
    <mergeCell ref="M47:Q47"/>
    <mergeCell ref="A4:A5"/>
    <mergeCell ref="A12:A13"/>
    <mergeCell ref="A20:A21"/>
    <mergeCell ref="A28:A29"/>
    <mergeCell ref="A36:A37"/>
    <mergeCell ref="B4:B5"/>
    <mergeCell ref="B12:B13"/>
    <mergeCell ref="B20:B21"/>
    <mergeCell ref="B28:B29"/>
    <mergeCell ref="B36:B37"/>
    <mergeCell ref="C4:C5"/>
    <mergeCell ref="C12:C13"/>
    <mergeCell ref="C20:C21"/>
    <mergeCell ref="C28:C29"/>
    <mergeCell ref="C36:C37"/>
    <mergeCell ref="D4:D5"/>
    <mergeCell ref="D12:D13"/>
    <mergeCell ref="D20:D21"/>
    <mergeCell ref="D28:D29"/>
    <mergeCell ref="D36:D37"/>
    <mergeCell ref="E4:E5"/>
    <mergeCell ref="E12:E13"/>
    <mergeCell ref="E20:E21"/>
    <mergeCell ref="E28:E29"/>
    <mergeCell ref="E36:E37"/>
    <mergeCell ref="F4:F5"/>
    <mergeCell ref="F12:F13"/>
    <mergeCell ref="F20:F21"/>
    <mergeCell ref="F28:F29"/>
    <mergeCell ref="F36:F37"/>
    <mergeCell ref="G4:G5"/>
    <mergeCell ref="G12:G13"/>
    <mergeCell ref="G20:G21"/>
    <mergeCell ref="G28:G29"/>
    <mergeCell ref="G36:G37"/>
    <mergeCell ref="H4:H5"/>
    <mergeCell ref="H12:H13"/>
    <mergeCell ref="H20:H21"/>
    <mergeCell ref="H28:H29"/>
    <mergeCell ref="H36:H37"/>
    <mergeCell ref="I12:I13"/>
    <mergeCell ref="I20:I21"/>
    <mergeCell ref="I28:I29"/>
    <mergeCell ref="I36:I37"/>
    <mergeCell ref="J20:J21"/>
    <mergeCell ref="J36:J37"/>
    <mergeCell ref="K36:K37"/>
    <mergeCell ref="L36:L37"/>
    <mergeCell ref="M36:M37"/>
    <mergeCell ref="N36:N37"/>
    <mergeCell ref="O36:O37"/>
    <mergeCell ref="P36:P37"/>
    <mergeCell ref="Q36:Q37"/>
  </mergeCells>
  <dataValidations count="13">
    <dataValidation type="list" allowBlank="1" showInputMessage="1" showErrorMessage="1" sqref="E6:E10">
      <formula1>"省部政府奖*一,省部政府奖*二,省部政府奖*三,地市级政府奖*一,地市级政府奖*二,地市级政府奖*三,厅局级成果奖、国家一级学会成果奖一,厅局级成果奖、国家一级学会成果奖二,厅局级成果奖、国家一级学会成果奖三,省一级学会成果奖、省部级单位论文奖、国家一级学会论文奖一,省一级学会成果奖、省部级单位论文奖、国家一级学会论文奖二,省一级学会成果奖、省部级单位论文奖、国家一级学会论文奖三,市厅级论文奖一,市厅级论文奖二,市厅级论文奖三,其他论文奖、其他学会、行业协会奖项一,其他论文奖、其他学会、行业协会奖项二"</formula1>
    </dataValidation>
    <dataValidation type="list" allowBlank="1" showInputMessage="1" showErrorMessage="1" sqref="E14:E18 F22:F26">
      <formula1>"管理学,马克思主义,哲学,逻辑学,宗教学,语言学,中国文学,外国文学,艺术学,历史学,考古学,经济学,政治学,法学,社会学,民族学与文化学,新闻学与传播学,图书馆、情报与文献学,教育学,统计学,心理学,体育科学,理学,工学,农学,医学"</formula1>
    </dataValidation>
    <dataValidation type="list" allowBlank="1" showInputMessage="1" showErrorMessage="1" sqref="E30:E34">
      <formula1>"有,无"</formula1>
    </dataValidation>
    <dataValidation type="list" allowBlank="1" showInputMessage="1" showErrorMessage="1" sqref="F14:F18">
      <formula1>"SCI*、SSCI*、A&amp;HCI*、人文社科类A类期刊*,理工类A类期刊*、人文社科类B类期刊*、EI期刊*,理工类B类期刊*,CSSCI*、CSCD*、SCIE*、《高等学校文科学术文摘》*、《人大复印资料》*,CSSCI扩展版、北大核心、CPCI/ISSHP、EI收录的国际会议论文集,国际会议论文集；省级学术刊物；未被SCI、SSCI、A&amp;HCI和EI等学术榜收录的具有正式刊号的国外和港澳台学术期刊"</formula1>
    </dataValidation>
    <dataValidation type="list" allowBlank="1" showInputMessage="1" showErrorMessage="1" sqref="F30:F34">
      <formula1>"授权发明专利*,实用新型专利,外观设计专利、软件著作权,中华人民共和国国家标准*,地方标准、行业标准"</formula1>
    </dataValidation>
    <dataValidation type="list" allowBlank="1" showInputMessage="1" showErrorMessage="1" sqref="F38:F42">
      <formula1>"国内学术刊物,国外学术刊物,港澳台刊物,专著,教材,工具参考书,研究与咨询报告,译著/译文,古籍整理,电子出版物"</formula1>
    </dataValidation>
    <dataValidation type="list" allowBlank="1" showInputMessage="1" showErrorMessage="1" sqref="G6:G10 H14:H18 H30:H34 I22:I26 P38:P42">
      <formula1>"1/1,'1/2,'2/2,'1/3,'2/3,'3/3,'1/4,'2/4,'3/4,'4/4,'1/5,'2/5,'3/5,'4/5,'5/5"</formula1>
    </dataValidation>
    <dataValidation type="list" allowBlank="1" showInputMessage="1" showErrorMessage="1" sqref="G22:G26">
      <formula1>"国内外出版专著20万字以上,国内外出版专著10-20万字,国内外出版专著5-10万字,国内外出版专著5万字以下,国内外出版教材20万字以上,国内外出版教材10-20万字,国内外出版教材5-10万字,国内外出版教材5万字以下,国内出版译著20万字以上,国内出版译著10-20万字,国内出版译著5-10万字,国内出版译著5万字以下,国内出版编著20万字以上,国内出版编著10-20万字,国内出版编著5-10万字,国内出版编著5万字以下,学术论文翻译1万字以上,学术论文翻译1万字以下"</formula1>
    </dataValidation>
    <dataValidation type="list" allowBlank="1" showInputMessage="1" showErrorMessage="1" sqref="H38:H42">
      <formula1>"是,否"</formula1>
    </dataValidation>
    <dataValidation type="list" allowBlank="1" showInputMessage="1" showErrorMessage="1" sqref="I38:I42">
      <formula1>"1,2,3"</formula1>
    </dataValidation>
    <dataValidation type="list" allowBlank="1" showInputMessage="1" showErrorMessage="1" sqref="J38:J42">
      <formula1>"国家社科基金项目,国家社科基金单列学科项目,教育部人文社科研究项目,高校古籍整理研究项目,国家自然科学基金项目,中央其他部门社科专门项目,省、市、自治区社科基金项目,省教育厅社科项目,地、市、厅、局等政府部门项目,国际合作研究项目,与港、澳、台合作研究项目,企、事业单位委托项目,学校社科项目,外资项目,其他项目"</formula1>
    </dataValidation>
    <dataValidation type="list" allowBlank="1" showInputMessage="1" showErrorMessage="1" sqref="K38:K42">
      <formula1>"国家级项目*一般项目,省部级项目*重大项目,省部级项目*重点项目,省部级项目*一般项目,市厅级项目重大项目、重点项目、江苏省高校自然科学基金项目,市厅级一般项目,校级项目,横向课题按办法手动添加分值"</formula1>
    </dataValidation>
    <dataValidation type="list" allowBlank="1" showInputMessage="1" showErrorMessage="1" promptTitle="在研" sqref="L38:L42">
      <formula1>"在研,延期,结项"</formula1>
    </dataValidation>
  </dataValidations>
  <pageMargins left="0.275" right="0.196527777777778" top="0.511805555555556" bottom="0.472222222222222" header="0.5" footer="0.5"/>
  <pageSetup paperSize="9" scale="52" fitToHeight="0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3"/>
  <sheetViews>
    <sheetView zoomScale="85" zoomScaleNormal="85" workbookViewId="0">
      <selection activeCell="F28" sqref="F28"/>
    </sheetView>
  </sheetViews>
  <sheetFormatPr defaultColWidth="9" defaultRowHeight="14.25" outlineLevelCol="7"/>
  <cols>
    <col min="1" max="1" width="28.9666666666667" customWidth="1"/>
    <col min="2" max="2" width="28.675" customWidth="1"/>
    <col min="3" max="3" width="25.375" customWidth="1"/>
    <col min="4" max="4" width="29.2583333333333" customWidth="1"/>
    <col min="5" max="5" width="28.35" customWidth="1"/>
    <col min="6" max="6" width="27.05" customWidth="1"/>
    <col min="7" max="7" width="19.55" customWidth="1"/>
    <col min="8" max="8" width="18.9666666666667" customWidth="1"/>
  </cols>
  <sheetData>
    <row r="1" ht="2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22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6"/>
    </row>
    <row r="3" ht="20" customHeight="1" spans="1:8">
      <c r="A3" s="39" t="s">
        <v>109</v>
      </c>
      <c r="B3" s="40"/>
      <c r="C3" s="40"/>
      <c r="D3" s="40"/>
      <c r="E3" s="40"/>
      <c r="F3" s="40"/>
      <c r="G3" s="40"/>
      <c r="H3" s="41"/>
    </row>
    <row r="4" ht="20" customHeight="1" spans="1:8">
      <c r="A4" s="42" t="s">
        <v>110</v>
      </c>
      <c r="B4" s="43"/>
      <c r="C4" s="43"/>
      <c r="D4" s="43"/>
      <c r="E4" s="43"/>
      <c r="F4" s="43"/>
      <c r="G4" s="44"/>
      <c r="H4" s="45"/>
    </row>
    <row r="5" ht="31.5" spans="1:8">
      <c r="A5" s="46" t="s">
        <v>111</v>
      </c>
      <c r="B5" s="8" t="s">
        <v>8</v>
      </c>
      <c r="C5" s="8" t="s">
        <v>9</v>
      </c>
      <c r="D5" s="8" t="s">
        <v>10</v>
      </c>
      <c r="E5" s="8" t="s">
        <v>112</v>
      </c>
      <c r="F5" s="8" t="s">
        <v>113</v>
      </c>
      <c r="G5" s="12" t="s">
        <v>13</v>
      </c>
      <c r="H5" s="47" t="s">
        <v>114</v>
      </c>
    </row>
    <row r="6" ht="20" customHeight="1" spans="1:8">
      <c r="A6" s="48" t="s">
        <v>115</v>
      </c>
      <c r="B6" s="49" t="s">
        <v>116</v>
      </c>
      <c r="C6" s="49" t="s">
        <v>117</v>
      </c>
      <c r="D6" s="50">
        <v>202306</v>
      </c>
      <c r="E6" s="49" t="s">
        <v>118</v>
      </c>
      <c r="F6" s="49">
        <f>_xlfn.IFS(E6="省级第一等次奖",60,E6="省级第二等次奖",50,E6="省级第三等次奖",40,E6="省级第四等次奖",10,E6="市厅级第一等次奖",30,E6="市厅级第二等次奖",20,E6="市厅级第三等次奖",10,E6="市厅级第四等次奖",3,E6="丹阳市第一等次奖",10,E6="丹阳市第二等次奖",5,E6="丹阳市第三等次奖",2)</f>
        <v>50</v>
      </c>
      <c r="G6" s="125" t="s">
        <v>23</v>
      </c>
      <c r="H6" s="52">
        <f>_xlfn.IFS(G6="1/1",F6*1,G6="1/2",F6*0.7,G6="2/2",F6*0.3,G6="1/3",F6*0.55,G6="2/3",F6*0.3,G6="3/3",F6*0.15,G6="1/4",F6*0.5,G6="2/4",F6*0.25,G6="3/4",F6*0.15,G6="4/4",F6*0.1,G6="1/5",F6*0.5,G6="2/5",F6*0.2,G6="3/5",F6*0.15,G6="4/5",F6*0.1,G6="5/5",F6*0.05)</f>
        <v>25</v>
      </c>
    </row>
    <row r="7" ht="20" customHeight="1" spans="1:8">
      <c r="A7" s="53"/>
      <c r="B7" s="54"/>
      <c r="C7" s="54"/>
      <c r="D7" s="55"/>
      <c r="E7" s="54"/>
      <c r="F7" s="54" t="e">
        <f>_xlfn.IFS(E7="省级第一等次奖",60,E7="省级第二等次奖",50,E7="省级第三等次奖",40,E7="省级第四等次奖",10,E7="市厅级第一等次奖",30,E7="市厅级第二等次奖",20,E7="市厅级第三等次奖",10,E7="市厅级第四等次奖",3,E7="丹阳市第一等次奖",10,E7="丹阳市第二等次奖",5,E7="丹阳市第三等次奖",2)</f>
        <v>#N/A</v>
      </c>
      <c r="G7" s="126" t="s">
        <v>24</v>
      </c>
      <c r="H7" s="57" t="e">
        <f>_xlfn.IFS(G7="1/1",F7*1,G7="1/2",F7*0.7,G7="2/2",F7*0.3,G7="1/3",F7*0.55,G7="2/3",F7*0.3,G7="3/3",F7*0.15,G7="1/4",F7*0.5,G7="2/4",F7*0.25,G7="3/4",F7*0.15,G7="4/4",F7*0.1,G7="1/5",F7*0.5,G7="2/5",F7*0.2,G7="3/5",F7*0.15,G7="4/5",F7*0.1,G7="5/5",F7*0.05)</f>
        <v>#N/A</v>
      </c>
    </row>
    <row r="8" ht="20" customHeight="1" spans="1:8">
      <c r="A8" s="53"/>
      <c r="B8" s="54"/>
      <c r="C8" s="54"/>
      <c r="D8" s="55"/>
      <c r="E8" s="54"/>
      <c r="F8" s="54" t="e">
        <f>_xlfn.IFS(E8="省级第一等次奖",60,E8="省级第二等次奖",50,E8="省级第三等次奖",40,E8="省级第四等次奖",10,E8="市厅级第一等次奖",30,E8="市厅级第二等次奖",20,E8="市厅级第三等次奖",10,E8="市厅级第四等次奖",3,E8="丹阳市第一等次奖",10,E8="丹阳市第二等次奖",5,E8="丹阳市第三等次奖",2)</f>
        <v>#N/A</v>
      </c>
      <c r="G8" s="126" t="s">
        <v>25</v>
      </c>
      <c r="H8" s="57" t="e">
        <f>_xlfn.IFS(G8="1/1",F8*1,G8="1/2",F8*0.7,G8="2/2",F8*0.3,G8="1/3",F8*0.55,G8="2/3",F8*0.3,G8="3/3",F8*0.15,G8="1/4",F8*0.5,G8="2/4",F8*0.25,G8="3/4",F8*0.15,G8="4/4",F8*0.1,G8="1/5",F8*0.5,G8="2/5",F8*0.2,G8="3/5",F8*0.15,G8="4/5",F8*0.1,G8="5/5",F8*0.05)</f>
        <v>#N/A</v>
      </c>
    </row>
    <row r="9" ht="20" customHeight="1" spans="1:8">
      <c r="A9" s="53"/>
      <c r="B9" s="54"/>
      <c r="C9" s="54"/>
      <c r="D9" s="55"/>
      <c r="E9" s="54"/>
      <c r="F9" s="54" t="e">
        <f>_xlfn.IFS(E9="省级第一等次奖",60,E9="省级第二等次奖",50,E9="省级第三等次奖",40,E9="省级第四等次奖",10,E9="市厅级第一等次奖",30,E9="市厅级第二等次奖",20,E9="市厅级第三等次奖",10,E9="市厅级第四等次奖",3,E9="丹阳市第一等次奖",10,E9="丹阳市第二等次奖",5,E9="丹阳市第三等次奖",2)</f>
        <v>#N/A</v>
      </c>
      <c r="G9" s="126" t="s">
        <v>119</v>
      </c>
      <c r="H9" s="57" t="e">
        <f>_xlfn.IFS(G9="1/1",F9*1,G9="1/2",F9*0.7,G9="2/2",F9*0.3,G9="1/3",F9*0.55,G9="2/3",F9*0.3,G9="3/3",F9*0.15,G9="1/4",F9*0.5,G9="2/4",F9*0.25,G9="3/4",F9*0.15,G9="4/4",F9*0.1,G9="1/5",F9*0.5,G9="2/5",F9*0.2,G9="3/5",F9*0.15,G9="4/5",F9*0.1,G9="5/5",F9*0.05)</f>
        <v>#N/A</v>
      </c>
    </row>
    <row r="10" ht="20" customHeight="1" spans="1:8">
      <c r="A10" s="53"/>
      <c r="B10" s="54"/>
      <c r="C10" s="54"/>
      <c r="D10" s="55"/>
      <c r="E10" s="54"/>
      <c r="F10" s="54" t="e">
        <f>_xlfn.IFS(E10="省级第一等次奖",60,E10="省级第二等次奖",50,E10="省级第三等次奖",40,E10="省级第四等次奖",10,E10="市厅级第一等次奖",30,E10="市厅级第二等次奖",20,E10="市厅级第三等次奖",10,E10="市厅级第四等次奖",3,E10="丹阳市第一等次奖",10,E10="丹阳市第二等次奖",5,E10="丹阳市第三等次奖",2)</f>
        <v>#N/A</v>
      </c>
      <c r="G10" s="126" t="s">
        <v>120</v>
      </c>
      <c r="H10" s="57" t="e">
        <f>_xlfn.IFS(G10="1/1",F10*1,G10="1/2",F10*0.7,G10="2/2",F10*0.3,G10="1/3",F10*0.55,G10="2/3",F10*0.3,G10="3/3",F10*0.15,G10="1/4",F10*0.5,G10="2/4",F10*0.25,G10="3/4",F10*0.15,G10="4/4",F10*0.1,G10="1/5",F10*0.5,G10="2/5",F10*0.2,G10="3/5",F10*0.15,G10="4/5",F10*0.1,G10="5/5",F10*0.05)</f>
        <v>#N/A</v>
      </c>
    </row>
    <row r="11" ht="20" customHeight="1" spans="1:8">
      <c r="A11" s="58" t="s">
        <v>121</v>
      </c>
      <c r="B11" s="59"/>
      <c r="C11" s="59"/>
      <c r="D11" s="59"/>
      <c r="E11" s="60"/>
      <c r="F11" s="61"/>
      <c r="G11" s="62" t="s">
        <v>122</v>
      </c>
      <c r="H11" s="63"/>
    </row>
    <row r="12" ht="20" customHeight="1" spans="1:8">
      <c r="A12" s="46" t="s">
        <v>123</v>
      </c>
      <c r="B12" s="8" t="s">
        <v>124</v>
      </c>
      <c r="C12" s="8" t="s">
        <v>125</v>
      </c>
      <c r="D12" s="8" t="s">
        <v>126</v>
      </c>
      <c r="E12" s="12" t="s">
        <v>13</v>
      </c>
      <c r="F12" s="64" t="s">
        <v>127</v>
      </c>
      <c r="G12" s="65"/>
      <c r="H12" s="65"/>
    </row>
    <row r="13" ht="20" customHeight="1" spans="1:8">
      <c r="A13" s="66" t="s">
        <v>128</v>
      </c>
      <c r="B13" s="17" t="s">
        <v>129</v>
      </c>
      <c r="C13" s="50">
        <v>202306</v>
      </c>
      <c r="D13" s="17">
        <f>_xlfn.IFS(B13="省美术馆",60,B13="省博物馆",60,B13="无",0)</f>
        <v>60</v>
      </c>
      <c r="E13" s="67" t="s">
        <v>41</v>
      </c>
      <c r="F13" s="68">
        <f>_xlfn.IFS(E13="1/1",D13*1,E13="1/2",D13*0.7,E13="2/2",D13*0.3,E13="1/3",D13*0.55,E13="2/3",D13*0.3,E13="3/3",D13*0.15,E13="1/4",D13*0.5,E13="2/4",D13*0.25,E13="3/4",D13*0.15,E13="4/4",D13*0.1,E13="1/5",D13*0.5,E13="2/5",D13*0.2,E13="3/5",D13*0.15,E13="4/5",D13*0.1,E13="5/5",D13*0.05)</f>
        <v>60</v>
      </c>
      <c r="G13" s="65"/>
      <c r="H13" s="65"/>
    </row>
    <row r="14" ht="20" customHeight="1" spans="1:8">
      <c r="A14" s="69"/>
      <c r="B14" s="70"/>
      <c r="C14" s="71"/>
      <c r="D14" s="70" t="e">
        <f>_xlfn.IFS(B14="省美术馆",60,B14="省博物馆",60,B14="无",0)</f>
        <v>#N/A</v>
      </c>
      <c r="E14" s="72"/>
      <c r="F14" s="73" t="e">
        <f>_xlfn.IFS(E14="1/1",D14*1,E14="1/2",D14*0.7,E14="2/2",D14*0.3,E14="1/3",D14*0.55,E14="2/3",D14*0.3,E14="3/3",D14*0.15,E14="1/4",D14*0.5,E14="2/4",D14*0.25,E14="3/4",D14*0.15,E14="4/4",D14*0.1,E14="1/5",D14*0.5,E14="2/5",D14*0.2,E14="3/5",D14*0.15,E14="4/5",D14*0.1,E14="5/5",D14*0.05)</f>
        <v>#N/A</v>
      </c>
      <c r="G14" s="65"/>
      <c r="H14" s="65"/>
    </row>
    <row r="15" ht="20" customHeight="1" spans="1:8">
      <c r="A15" s="69"/>
      <c r="B15" s="70"/>
      <c r="C15" s="71"/>
      <c r="D15" s="70" t="e">
        <f>_xlfn.IFS(B15="省美术馆",60,B15="省博物馆",60,B15="无",0)</f>
        <v>#N/A</v>
      </c>
      <c r="E15" s="72"/>
      <c r="F15" s="73" t="e">
        <f>_xlfn.IFS(E15="1/1",D15*1,E15="1/2",D15*0.7,E15="2/2",D15*0.3,E15="1/3",D15*0.55,E15="2/3",D15*0.3,E15="3/3",D15*0.15,E15="1/4",D15*0.5,E15="2/4",D15*0.25,E15="3/4",D15*0.15,E15="4/4",D15*0.1,E15="1/5",D15*0.5,E15="2/5",D15*0.2,E15="3/5",D15*0.15,E15="4/5",D15*0.1,E15="5/5",D15*0.05)</f>
        <v>#N/A</v>
      </c>
      <c r="G15" s="65"/>
      <c r="H15" s="65"/>
    </row>
    <row r="16" ht="20" customHeight="1" spans="1:8">
      <c r="A16" s="69"/>
      <c r="B16" s="70"/>
      <c r="C16" s="71"/>
      <c r="D16" s="70" t="e">
        <f>_xlfn.IFS(B16="省美术馆",60,B16="省博物馆",60,B16="无",0)</f>
        <v>#N/A</v>
      </c>
      <c r="E16" s="72"/>
      <c r="F16" s="73" t="e">
        <f>_xlfn.IFS(E16="1/1",D16*1,E16="1/2",D16*0.7,E16="2/2",D16*0.3,E16="1/3",D16*0.55,E16="2/3",D16*0.3,E16="3/3",D16*0.15,E16="1/4",D16*0.5,E16="2/4",D16*0.25,E16="3/4",D16*0.15,E16="4/4",D16*0.1,E16="1/5",D16*0.5,E16="2/5",D16*0.2,E16="3/5",D16*0.15,E16="4/5",D16*0.1,E16="5/5",D16*0.05)</f>
        <v>#N/A</v>
      </c>
      <c r="G16" s="65"/>
      <c r="H16" s="65"/>
    </row>
    <row r="17" ht="20" customHeight="1" spans="1:8">
      <c r="A17" s="69"/>
      <c r="B17" s="70"/>
      <c r="C17" s="71"/>
      <c r="D17" s="70" t="e">
        <f>_xlfn.IFS(B17="省美术馆",60,B17="省博物馆",60,B17="无",0)</f>
        <v>#N/A</v>
      </c>
      <c r="E17" s="72"/>
      <c r="F17" s="73" t="e">
        <f>_xlfn.IFS(E17="1/1",D17*1,E17="1/2",D17*0.7,E17="2/2",D17*0.3,E17="1/3",D17*0.55,E17="2/3",D17*0.3,E17="3/3",D17*0.15,E17="1/4",D17*0.5,E17="2/4",D17*0.25,E17="3/4",D17*0.15,E17="4/4",D17*0.1,E17="1/5",D17*0.5,E17="2/5",D17*0.2,E17="3/5",D17*0.15,E17="4/5",D17*0.1,E17="5/5",D17*0.05)</f>
        <v>#N/A</v>
      </c>
      <c r="G17" s="62" t="s">
        <v>130</v>
      </c>
      <c r="H17" s="74"/>
    </row>
    <row r="18" ht="20" customHeight="1" spans="1:8">
      <c r="A18" s="75" t="s">
        <v>131</v>
      </c>
      <c r="B18" s="76"/>
      <c r="C18" s="76"/>
      <c r="D18" s="76"/>
      <c r="E18" s="76"/>
      <c r="F18" s="77"/>
      <c r="G18" s="78"/>
      <c r="H18" s="79"/>
    </row>
    <row r="19" ht="70" customHeight="1" spans="1:8">
      <c r="A19" s="46" t="s">
        <v>132</v>
      </c>
      <c r="B19" s="8" t="s">
        <v>133</v>
      </c>
      <c r="C19" s="8" t="s">
        <v>134</v>
      </c>
      <c r="D19" s="8" t="s">
        <v>135</v>
      </c>
      <c r="E19" s="8" t="s">
        <v>136</v>
      </c>
      <c r="F19" s="12" t="s">
        <v>13</v>
      </c>
      <c r="G19" s="64" t="s">
        <v>137</v>
      </c>
      <c r="H19" s="80"/>
    </row>
    <row r="20" ht="37" customHeight="1" spans="1:8">
      <c r="A20" s="66" t="s">
        <v>138</v>
      </c>
      <c r="B20" s="17" t="s">
        <v>139</v>
      </c>
      <c r="C20" s="50">
        <v>202306</v>
      </c>
      <c r="D20" s="17" t="s">
        <v>140</v>
      </c>
      <c r="E20" s="17">
        <f>_xlfn.IFS(D20="省级",60,D20="市厅级",20,D20="丹阳市、校级仅适用作品专展、个人音乐会、赛事编导等",二级学院确定分值参见办法第九页)</f>
        <v>20</v>
      </c>
      <c r="F20" s="123" t="s">
        <v>141</v>
      </c>
      <c r="G20" s="68">
        <f>_xlfn.IFS(F20="1/1",E20*1,F20="1/2",E20*0.7,F20="2/2",E20*0.3,F20="1/3",E20*0.55,F20="2/3",E20*0.3,F20="3/3",E20*0.15,F20="1/4",E20*0.5,F20="2/4",E20*0.25,F20="3/4",E20*0.15,F20="4/4",E20*0.1,F20="1/5",E20*0.5,F20="2/5",E20*0.2,F20="3/5",E20*0.15,F20="4/5",E20*0.1,F20="5/5",E20*0.05)</f>
        <v>3</v>
      </c>
      <c r="H20" s="80"/>
    </row>
    <row r="21" ht="22" customHeight="1" spans="1:8">
      <c r="A21" s="81"/>
      <c r="B21" s="18"/>
      <c r="C21" s="82"/>
      <c r="D21" s="18"/>
      <c r="E21" s="18" t="e">
        <f>_xlfn.IFS(D21="省级",60,D21="市厅级",20,D21="丹阳市、校级仅适用作品专展、个人音乐会、赛事编导等",二级学院确定分值参见办法第九页)</f>
        <v>#N/A</v>
      </c>
      <c r="F21" s="83"/>
      <c r="G21" s="84" t="e">
        <f>_xlfn.IFS(F21="1/1",E21*1,F21="1/2",E21*0.7,F21="2/2",E21*0.3,F21="1/3",E21*0.55,F21="2/3",E21*0.3,F21="3/3",E21*0.15,F21="1/4",E21*0.5,F21="2/4",E21*0.25,F21="3/4",E21*0.15,F21="4/4",E21*0.1,F21="1/5",E21*0.5,F21="2/5",E21*0.2,F21="3/5",E21*0.15,F21="4/5",E21*0.1,F21="5/5",E21*0.05)</f>
        <v>#N/A</v>
      </c>
      <c r="H21" s="80"/>
    </row>
    <row r="22" ht="22" customHeight="1" spans="1:8">
      <c r="A22" s="81"/>
      <c r="B22" s="18"/>
      <c r="C22" s="82"/>
      <c r="D22" s="18"/>
      <c r="E22" s="18" t="e">
        <f>_xlfn.IFS(D22="省级",60,D22="市厅级",20,D22="丹阳市、校级仅适用作品专展、个人音乐会、赛事编导等",二级学院确定分值参见办法第九页)</f>
        <v>#N/A</v>
      </c>
      <c r="F22" s="83"/>
      <c r="G22" s="84" t="e">
        <f>_xlfn.IFS(F22="1/1",E22*1,F22="1/2",E22*0.7,F22="2/2",E22*0.3,F22="1/3",E22*0.55,F22="2/3",E22*0.3,F22="3/3",E22*0.15,F22="1/4",E22*0.5,F22="2/4",E22*0.25,F22="3/4",E22*0.15,F22="4/4",E22*0.1,F22="1/5",E22*0.5,F22="2/5",E22*0.2,F22="3/5",E22*0.15,F22="4/5",E22*0.1,F22="5/5",E22*0.05)</f>
        <v>#N/A</v>
      </c>
      <c r="H22" s="80"/>
    </row>
    <row r="23" ht="22" customHeight="1" spans="1:8">
      <c r="A23" s="81"/>
      <c r="B23" s="18"/>
      <c r="C23" s="82"/>
      <c r="D23" s="18"/>
      <c r="E23" s="18" t="e">
        <f>_xlfn.IFS(D23="省级",60,D23="市厅级",20,D23="丹阳市、校级仅适用作品专展、个人音乐会、赛事编导等",二级学院确定分值参见办法第九页)</f>
        <v>#N/A</v>
      </c>
      <c r="F23" s="83"/>
      <c r="G23" s="84" t="e">
        <f>_xlfn.IFS(F23="1/1",E23*1,F23="1/2",E23*0.7,F23="2/2",E23*0.3,F23="1/3",E23*0.55,F23="2/3",E23*0.3,F23="3/3",E23*0.15,F23="1/4",E23*0.5,F23="2/4",E23*0.25,F23="3/4",E23*0.15,F23="4/4",E23*0.1,F23="1/5",E23*0.5,F23="2/5",E23*0.2,F23="3/5",E23*0.15,F23="4/5",E23*0.1,F23="5/5",E23*0.05)</f>
        <v>#N/A</v>
      </c>
      <c r="H23" s="80"/>
    </row>
    <row r="24" ht="22" customHeight="1" spans="1:8">
      <c r="A24" s="81"/>
      <c r="B24" s="18"/>
      <c r="C24" s="82"/>
      <c r="D24" s="18"/>
      <c r="E24" s="18" t="e">
        <f>_xlfn.IFS(D24="省级",60,D24="市厅级",20,D24="丹阳市、校级仅适用作品专展、个人音乐会、赛事编导等",二级学院确定分值参见办法第九页)</f>
        <v>#N/A</v>
      </c>
      <c r="F24" s="83"/>
      <c r="G24" s="84" t="e">
        <f>_xlfn.IFS(F24="1/1",E24*1,F24="1/2",E24*0.7,F24="2/2",E24*0.3,F24="1/3",E24*0.55,F24="2/3",E24*0.3,F24="3/3",E24*0.15,F24="1/4",E24*0.5,F24="2/4",E24*0.25,F24="3/4",E24*0.15,F24="4/4",E24*0.1,F24="1/5",E24*0.5,F24="2/5",E24*0.2,F24="3/5",E24*0.15,F24="4/5",E24*0.1,F24="5/5",E24*0.05)</f>
        <v>#N/A</v>
      </c>
      <c r="H24" s="80"/>
    </row>
    <row r="25" ht="20" customHeight="1" spans="1:8">
      <c r="A25" s="42" t="s">
        <v>142</v>
      </c>
      <c r="B25" s="85"/>
      <c r="C25" s="85"/>
      <c r="D25" s="85"/>
      <c r="E25" s="86"/>
      <c r="F25" s="65"/>
      <c r="G25" s="65"/>
      <c r="H25" s="65"/>
    </row>
    <row r="26" ht="20" customHeight="1" spans="1:8">
      <c r="A26" s="46" t="s">
        <v>143</v>
      </c>
      <c r="B26" s="8" t="s">
        <v>144</v>
      </c>
      <c r="C26" s="8" t="s">
        <v>145</v>
      </c>
      <c r="D26" s="8" t="s">
        <v>135</v>
      </c>
      <c r="E26" s="64" t="s">
        <v>146</v>
      </c>
      <c r="F26" s="65"/>
      <c r="G26" s="65"/>
      <c r="H26" s="65"/>
    </row>
    <row r="27" ht="33" customHeight="1" spans="1:8">
      <c r="A27" s="66" t="s">
        <v>147</v>
      </c>
      <c r="B27" s="17" t="s">
        <v>36</v>
      </c>
      <c r="C27" s="50">
        <v>202306</v>
      </c>
      <c r="D27" s="17" t="s">
        <v>148</v>
      </c>
      <c r="E27" s="68">
        <v>15</v>
      </c>
      <c r="F27" s="65"/>
      <c r="G27" s="65"/>
      <c r="H27" s="65"/>
    </row>
    <row r="28" ht="20" customHeight="1" spans="1:8">
      <c r="A28" s="69"/>
      <c r="B28" s="70"/>
      <c r="C28" s="71"/>
      <c r="D28" s="17"/>
      <c r="E28" s="84"/>
      <c r="F28" s="65"/>
      <c r="G28" s="65"/>
      <c r="H28" s="65"/>
    </row>
    <row r="29" ht="20" customHeight="1" spans="1:8">
      <c r="A29" s="69"/>
      <c r="B29" s="70"/>
      <c r="C29" s="71"/>
      <c r="D29" s="17"/>
      <c r="E29" s="84"/>
      <c r="F29" s="65"/>
      <c r="G29" s="65"/>
      <c r="H29" s="65"/>
    </row>
    <row r="30" ht="20" customHeight="1" spans="1:8">
      <c r="A30" s="69"/>
      <c r="B30" s="70"/>
      <c r="C30" s="71"/>
      <c r="D30" s="17"/>
      <c r="E30" s="84"/>
      <c r="F30" s="65"/>
      <c r="G30" s="65"/>
      <c r="H30" s="65"/>
    </row>
    <row r="31" ht="20" customHeight="1" spans="1:8">
      <c r="A31" s="69"/>
      <c r="B31" s="70"/>
      <c r="C31" s="71"/>
      <c r="D31" s="17"/>
      <c r="E31" s="84"/>
      <c r="G31" s="62" t="s">
        <v>149</v>
      </c>
      <c r="H31" s="87"/>
    </row>
    <row r="32" ht="20" customHeight="1" spans="1:8">
      <c r="A32" s="58" t="s">
        <v>150</v>
      </c>
      <c r="B32" s="59"/>
      <c r="C32" s="59"/>
      <c r="D32" s="61"/>
      <c r="E32" s="65"/>
      <c r="F32" s="65"/>
      <c r="G32" s="62" t="s">
        <v>151</v>
      </c>
      <c r="H32" s="74"/>
    </row>
    <row r="33" ht="20" customHeight="1" spans="1:8">
      <c r="A33" s="46" t="s">
        <v>152</v>
      </c>
      <c r="B33" s="8" t="s">
        <v>153</v>
      </c>
      <c r="C33" s="8" t="s">
        <v>154</v>
      </c>
      <c r="D33" s="64" t="s">
        <v>155</v>
      </c>
      <c r="E33" s="65"/>
      <c r="F33" s="65"/>
      <c r="G33" s="65"/>
      <c r="H33" s="65"/>
    </row>
    <row r="34" ht="20" customHeight="1" spans="1:8">
      <c r="A34" s="66" t="s">
        <v>156</v>
      </c>
      <c r="B34" s="17" t="s">
        <v>157</v>
      </c>
      <c r="C34" s="88">
        <v>202305</v>
      </c>
      <c r="D34" s="68">
        <v>15</v>
      </c>
      <c r="E34" s="65"/>
      <c r="F34" s="65"/>
      <c r="G34" s="65"/>
      <c r="H34" s="65"/>
    </row>
    <row r="35" ht="20" customHeight="1" spans="1:8">
      <c r="A35" s="69"/>
      <c r="B35" s="70"/>
      <c r="C35" s="71"/>
      <c r="D35" s="73"/>
      <c r="E35" s="65"/>
      <c r="F35" s="65"/>
      <c r="G35" s="65"/>
      <c r="H35" s="65"/>
    </row>
    <row r="36" ht="20" customHeight="1" spans="1:8">
      <c r="A36" s="69"/>
      <c r="B36" s="70"/>
      <c r="C36" s="71"/>
      <c r="D36" s="73"/>
      <c r="E36" s="65"/>
      <c r="F36" s="65"/>
      <c r="G36" s="65"/>
      <c r="H36" s="65"/>
    </row>
    <row r="37" ht="20" customHeight="1" spans="1:8">
      <c r="A37" s="69"/>
      <c r="B37" s="70"/>
      <c r="C37" s="71"/>
      <c r="D37" s="73"/>
      <c r="E37" s="65"/>
      <c r="F37" s="65"/>
      <c r="G37" s="65"/>
      <c r="H37" s="65"/>
    </row>
    <row r="38" ht="20" customHeight="1" spans="1:8">
      <c r="A38" s="69"/>
      <c r="B38" s="70"/>
      <c r="C38" s="71"/>
      <c r="D38" s="73"/>
      <c r="G38" s="62" t="s">
        <v>158</v>
      </c>
      <c r="H38" s="63"/>
    </row>
    <row r="39" ht="20" customHeight="1" spans="1:8">
      <c r="A39" s="58" t="s">
        <v>159</v>
      </c>
      <c r="B39" s="59"/>
      <c r="C39" s="59"/>
      <c r="D39" s="61"/>
      <c r="G39" s="62" t="s">
        <v>160</v>
      </c>
      <c r="H39" s="87"/>
    </row>
    <row r="40" ht="20" customHeight="1" spans="1:4">
      <c r="A40" s="46" t="s">
        <v>161</v>
      </c>
      <c r="B40" s="8" t="s">
        <v>162</v>
      </c>
      <c r="C40" s="8" t="s">
        <v>163</v>
      </c>
      <c r="D40" s="89" t="s">
        <v>164</v>
      </c>
    </row>
    <row r="41" ht="20" customHeight="1" spans="1:4">
      <c r="A41" s="66" t="s">
        <v>165</v>
      </c>
      <c r="B41" s="17" t="s">
        <v>166</v>
      </c>
      <c r="C41" s="88">
        <v>202305</v>
      </c>
      <c r="D41" s="68" t="s">
        <v>55</v>
      </c>
    </row>
    <row r="42" ht="20" customHeight="1" spans="1:4">
      <c r="A42" s="69"/>
      <c r="B42" s="70"/>
      <c r="C42" s="70"/>
      <c r="D42" s="73"/>
    </row>
    <row r="43" ht="20" customHeight="1" spans="1:4">
      <c r="A43" s="69"/>
      <c r="B43" s="70"/>
      <c r="C43" s="70"/>
      <c r="D43" s="73"/>
    </row>
    <row r="44" ht="20" customHeight="1" spans="1:4">
      <c r="A44" s="69"/>
      <c r="B44" s="70"/>
      <c r="C44" s="70"/>
      <c r="D44" s="73"/>
    </row>
    <row r="45" ht="20" customHeight="1" spans="1:4">
      <c r="A45" s="90"/>
      <c r="B45" s="91"/>
      <c r="C45" s="91"/>
      <c r="D45" s="92"/>
    </row>
    <row r="46" ht="20" customHeight="1" spans="1:8">
      <c r="A46" s="93" t="s">
        <v>167</v>
      </c>
      <c r="B46" s="93"/>
      <c r="C46" s="93"/>
      <c r="D46" s="93"/>
      <c r="E46" s="93"/>
      <c r="F46" s="93"/>
      <c r="G46" s="93"/>
      <c r="H46" s="65"/>
    </row>
    <row r="47" ht="20" customHeight="1" spans="1:8">
      <c r="A47" s="94" t="s">
        <v>114</v>
      </c>
      <c r="B47" s="94" t="s">
        <v>127</v>
      </c>
      <c r="C47" s="94" t="s">
        <v>137</v>
      </c>
      <c r="D47" s="94" t="s">
        <v>168</v>
      </c>
      <c r="E47" s="94" t="s">
        <v>155</v>
      </c>
      <c r="F47" s="95" t="s">
        <v>169</v>
      </c>
      <c r="G47" s="95" t="s">
        <v>170</v>
      </c>
      <c r="H47" s="65"/>
    </row>
    <row r="48" ht="20" customHeight="1" spans="1:8">
      <c r="A48" s="96">
        <f>H11</f>
        <v>0</v>
      </c>
      <c r="B48" s="96">
        <f>H17</f>
        <v>0</v>
      </c>
      <c r="C48" s="96">
        <f>H31</f>
        <v>0</v>
      </c>
      <c r="D48" s="96">
        <f>H32</f>
        <v>0</v>
      </c>
      <c r="E48" s="96">
        <f>H38</f>
        <v>0</v>
      </c>
      <c r="F48" s="96">
        <f>H39</f>
        <v>0</v>
      </c>
      <c r="G48" s="96">
        <f>SUM(A48:F48)</f>
        <v>0</v>
      </c>
      <c r="H48" s="65"/>
    </row>
    <row r="49" customFormat="1" ht="21" customHeight="1" spans="1:8">
      <c r="A49" s="24" t="s">
        <v>105</v>
      </c>
      <c r="B49" s="24"/>
      <c r="C49" s="24"/>
      <c r="D49" s="24"/>
      <c r="E49" s="24"/>
      <c r="F49" s="24"/>
      <c r="G49" s="24"/>
      <c r="H49" s="24"/>
    </row>
    <row r="50" customFormat="1" ht="18" customHeight="1" spans="1:8">
      <c r="A50" s="28"/>
      <c r="B50" s="28"/>
      <c r="C50" s="28"/>
      <c r="D50" s="28" t="s">
        <v>106</v>
      </c>
      <c r="E50" s="28"/>
      <c r="F50" s="28" t="s">
        <v>107</v>
      </c>
      <c r="G50" s="26"/>
      <c r="H50" s="28"/>
    </row>
    <row r="51" customFormat="1" ht="15.75" spans="1:8">
      <c r="A51" s="28"/>
      <c r="B51" s="28"/>
      <c r="C51" s="28"/>
      <c r="D51" s="28" t="s">
        <v>171</v>
      </c>
      <c r="E51" s="28"/>
      <c r="F51" s="97" t="s">
        <v>172</v>
      </c>
      <c r="G51" s="97"/>
      <c r="H51" s="28"/>
    </row>
    <row r="52" spans="1:8">
      <c r="A52" s="65"/>
      <c r="B52" s="65"/>
      <c r="C52" s="65"/>
      <c r="D52" s="65"/>
      <c r="E52" s="65"/>
      <c r="F52" s="65"/>
      <c r="G52" s="98"/>
      <c r="H52" s="65"/>
    </row>
    <row r="53" spans="1:8">
      <c r="A53" s="65"/>
      <c r="B53" s="65"/>
      <c r="C53" s="65"/>
      <c r="D53" s="65"/>
      <c r="E53" s="65"/>
      <c r="F53" s="65"/>
      <c r="G53" s="98"/>
      <c r="H53" s="65"/>
    </row>
    <row r="54" spans="1:8">
      <c r="A54" s="65"/>
      <c r="B54" s="65"/>
      <c r="C54" s="65"/>
      <c r="D54" s="65"/>
      <c r="E54" s="65"/>
      <c r="F54" s="65"/>
      <c r="G54" s="98"/>
      <c r="H54" s="65"/>
    </row>
    <row r="55" spans="1:8">
      <c r="A55" s="65"/>
      <c r="B55" s="65"/>
      <c r="C55" s="65"/>
      <c r="D55" s="65"/>
      <c r="E55" s="65"/>
      <c r="F55" s="65"/>
      <c r="G55" s="98"/>
      <c r="H55" s="65"/>
    </row>
    <row r="56" spans="1:8">
      <c r="A56" s="65"/>
      <c r="B56" s="65"/>
      <c r="C56" s="65"/>
      <c r="D56" s="65"/>
      <c r="E56" s="65"/>
      <c r="F56" s="65"/>
      <c r="G56" s="98"/>
      <c r="H56" s="65"/>
    </row>
    <row r="57" spans="1:8">
      <c r="A57" s="65"/>
      <c r="B57" s="65"/>
      <c r="C57" s="65"/>
      <c r="D57" s="65"/>
      <c r="E57" s="65"/>
      <c r="F57" s="65"/>
      <c r="G57" s="98"/>
      <c r="H57" s="65"/>
    </row>
    <row r="58" spans="1:8">
      <c r="A58" s="65"/>
      <c r="B58" s="65"/>
      <c r="C58" s="65"/>
      <c r="D58" s="65"/>
      <c r="E58" s="65"/>
      <c r="F58" s="65"/>
      <c r="G58" s="98"/>
      <c r="H58" s="65"/>
    </row>
    <row r="59" spans="1:8">
      <c r="A59" s="65"/>
      <c r="B59" s="65"/>
      <c r="C59" s="65"/>
      <c r="D59" s="65"/>
      <c r="E59" s="65"/>
      <c r="F59" s="65"/>
      <c r="G59" s="98"/>
      <c r="H59" s="65"/>
    </row>
    <row r="60" spans="1:8">
      <c r="A60" s="65"/>
      <c r="B60" s="65"/>
      <c r="C60" s="65"/>
      <c r="D60" s="65"/>
      <c r="E60" s="65"/>
      <c r="F60" s="65"/>
      <c r="G60" s="98"/>
      <c r="H60" s="65"/>
    </row>
    <row r="61" spans="1:8">
      <c r="A61" s="65"/>
      <c r="B61" s="65"/>
      <c r="C61" s="65"/>
      <c r="D61" s="65"/>
      <c r="E61" s="65"/>
      <c r="F61" s="65"/>
      <c r="G61" s="98"/>
      <c r="H61" s="65"/>
    </row>
    <row r="62" spans="1:8">
      <c r="A62" s="65"/>
      <c r="B62" s="65"/>
      <c r="C62" s="65"/>
      <c r="D62" s="65"/>
      <c r="E62" s="65"/>
      <c r="F62" s="65"/>
      <c r="G62" s="98"/>
      <c r="H62" s="65"/>
    </row>
    <row r="63" spans="1:8">
      <c r="A63" s="65"/>
      <c r="B63" s="65"/>
      <c r="C63" s="65"/>
      <c r="D63" s="65"/>
      <c r="E63" s="65"/>
      <c r="F63" s="65"/>
      <c r="G63" s="98"/>
      <c r="H63" s="65"/>
    </row>
  </sheetData>
  <mergeCells count="11">
    <mergeCell ref="A1:H1"/>
    <mergeCell ref="A3:H3"/>
    <mergeCell ref="A4:H4"/>
    <mergeCell ref="A11:F11"/>
    <mergeCell ref="A18:G18"/>
    <mergeCell ref="A25:E25"/>
    <mergeCell ref="A32:D32"/>
    <mergeCell ref="A39:D39"/>
    <mergeCell ref="A46:G46"/>
    <mergeCell ref="A49:H49"/>
    <mergeCell ref="F51:G51"/>
  </mergeCells>
  <dataValidations count="6">
    <dataValidation type="list" allowBlank="1" showInputMessage="1" showErrorMessage="1" sqref="E37 E32:E36 E52:E63">
      <formula1>"省级第一等次奖（或金奖）,省级第二等次奖（或银奖）,省级第三等次奖（或铜奖）,市厅级第一等次奖（或金奖）,市厅级第二等次奖（或银奖）,市厅级第三等次奖（或铜奖）,丹阳市第一等次奖（或金奖）,丹阳市第二等次奖（或银奖）,丹阳市第三等次奖（或铜奖）"</formula1>
    </dataValidation>
    <dataValidation type="list" allowBlank="1" showInputMessage="1" showErrorMessage="1" sqref="B13:B17">
      <formula1>"省美术馆,省博物馆,无"</formula1>
    </dataValidation>
    <dataValidation type="list" allowBlank="1" showInputMessage="1" showErrorMessage="1" sqref="D20:D24">
      <formula1>"省级,市厅级,丹阳市、校级(仅适用作品专展、个人音乐会、赛事编导等）"</formula1>
    </dataValidation>
    <dataValidation type="list" allowBlank="1" showInputMessage="1" showErrorMessage="1" sqref="D27:D31">
      <formula1>"省级独立指导,省级团体指导,市厅级独立指导,市厅级团体指导,丹阳市独立指导,丹阳市团体指导,校级独立指导,校级团体指导"</formula1>
    </dataValidation>
    <dataValidation type="list" allowBlank="1" showInputMessage="1" showErrorMessage="1" sqref="E6:E10">
      <formula1>"省级第一等次奖,省级第二等次奖,省级第三等次奖,省级第四等次奖,市厅级第一等次奖,市厅级第二等次奖,市厅级第三等次奖,市厅级第四等次奖,丹阳市第一等次奖,丹阳市第二等次奖,丹阳市第三等次奖,其他类别第一等次奖,其他类别第二等次奖,其他类别第三等次奖"</formula1>
    </dataValidation>
    <dataValidation type="list" allowBlank="1" showInputMessage="1" showErrorMessage="1" sqref="E13:E17 F20:F24 G6:G10 G52:G63">
      <formula1>"1/1,'1/2,'2/2,'1/3,'2/3,'3/3,'1/4,'2/4,'3/4,'4/4,'1/5,'2/5,'3/5,'4/5,'5/5"</formula1>
    </dataValidation>
  </dataValidations>
  <printOptions horizontalCentered="1"/>
  <pageMargins left="0.156944444444444" right="0.0784722222222222" top="0.156944444444444" bottom="0.236111111111111" header="0.5" footer="0.156944444444444"/>
  <pageSetup paperSize="9" scale="65" fitToHeight="0" orientation="landscape" horizontalDpi="600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3"/>
  <sheetViews>
    <sheetView tabSelected="1" zoomScale="70" zoomScaleNormal="70" topLeftCell="A7" workbookViewId="0">
      <selection activeCell="M23" sqref="M23"/>
    </sheetView>
  </sheetViews>
  <sheetFormatPr defaultColWidth="9" defaultRowHeight="14.25"/>
  <cols>
    <col min="1" max="1" width="24.5" style="2" customWidth="1"/>
    <col min="2" max="2" width="15.875" style="2" customWidth="1"/>
    <col min="3" max="3" width="24.625" style="2" customWidth="1"/>
    <col min="4" max="4" width="19.75" style="2" customWidth="1"/>
    <col min="5" max="5" width="23.675" style="2" customWidth="1"/>
    <col min="6" max="6" width="19.2833333333333" style="2" customWidth="1"/>
    <col min="7" max="7" width="18.525" style="3" customWidth="1"/>
    <col min="8" max="8" width="18.0833333333333" style="4" customWidth="1"/>
    <col min="9" max="9" width="14.5583333333333" customWidth="1"/>
    <col min="10" max="10" width="13.8166666666667" customWidth="1"/>
    <col min="11" max="11" width="13.225" customWidth="1"/>
  </cols>
  <sheetData>
    <row r="1" customFormat="1" ht="2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customFormat="1" ht="29.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6"/>
    </row>
    <row r="3" ht="15.75" spans="1:12">
      <c r="A3" s="7" t="s">
        <v>173</v>
      </c>
      <c r="B3" s="7"/>
      <c r="C3" s="7"/>
      <c r="D3" s="7"/>
      <c r="E3" s="7"/>
      <c r="F3" s="7"/>
      <c r="G3" s="7"/>
      <c r="H3" s="7"/>
      <c r="I3" s="28"/>
      <c r="J3" s="28"/>
      <c r="K3" s="28"/>
      <c r="L3" s="28"/>
    </row>
    <row r="4" ht="15.75" spans="1:12">
      <c r="A4" s="8" t="s">
        <v>174</v>
      </c>
      <c r="B4" s="8" t="s">
        <v>144</v>
      </c>
      <c r="C4" s="8" t="s">
        <v>9</v>
      </c>
      <c r="D4" s="8" t="s">
        <v>175</v>
      </c>
      <c r="E4" s="8" t="s">
        <v>176</v>
      </c>
      <c r="F4" s="8" t="s">
        <v>10</v>
      </c>
      <c r="G4" s="8" t="s">
        <v>177</v>
      </c>
      <c r="H4" s="8" t="s">
        <v>178</v>
      </c>
      <c r="I4" s="12" t="s">
        <v>13</v>
      </c>
      <c r="J4" s="21" t="s">
        <v>179</v>
      </c>
      <c r="K4" s="28"/>
      <c r="L4" s="28"/>
    </row>
    <row r="5" ht="27.95" customHeight="1" spans="1:12">
      <c r="A5" s="8"/>
      <c r="B5" s="8"/>
      <c r="C5" s="8"/>
      <c r="D5" s="8"/>
      <c r="E5" s="8"/>
      <c r="F5" s="8"/>
      <c r="G5" s="8"/>
      <c r="H5" s="8"/>
      <c r="I5" s="12"/>
      <c r="J5" s="21"/>
      <c r="K5" s="28"/>
      <c r="L5" s="28"/>
    </row>
    <row r="6" ht="49" customHeight="1" spans="1:12">
      <c r="A6" s="9" t="s">
        <v>180</v>
      </c>
      <c r="B6" s="9" t="s">
        <v>36</v>
      </c>
      <c r="C6" s="9" t="s">
        <v>181</v>
      </c>
      <c r="D6" s="10" t="s">
        <v>182</v>
      </c>
      <c r="E6" s="10"/>
      <c r="F6" s="10">
        <v>202306</v>
      </c>
      <c r="G6" s="9" t="s">
        <v>183</v>
      </c>
      <c r="H6" s="9">
        <f t="shared" ref="H6:H10" si="0">_xlfn.IFS(G6="一类（互联网+、挑战杯科技作品竞赛、挑战杯创业计划大赛）一等",80,G6="一类（互联网+、挑战杯科技作品竞赛、挑战杯创业计划大赛）二等",60,G6="一类（互联网+、挑战杯科技作品竞赛、挑战杯创业计划大赛）三等",50,G6="一类其他一等",15,G6="一类其他二等",12,G6="一类其他三等",10,G6="二类（互联网+、挑战杯科技作品竞赛、挑战杯创业计划大赛江苏省赛）一等",40,G6="二类（互联网+、挑战杯科技作品竞赛、挑战杯创业计划大赛江苏省赛）二等",30,G6="二类（互联网+、挑战杯科技作品竞赛、挑战杯创业计划大赛江苏省赛）三等",20,G6="二类其他一等",8,G6="二类其他二等",5,G6="二类其他三等",3,G6="三类一等",5,G6="三类二等",3,G6="三类三等",2)</f>
        <v>5</v>
      </c>
      <c r="I6" s="127" t="s">
        <v>24</v>
      </c>
      <c r="J6" s="33">
        <f>_xlfn.IFS(I6="1/1",H6*1,I6="1/2",H6*0.7,I6="2/2",H6*0.3,I6="1/3",H6*0.55,I6="2/3",H6*0.3,I6="3/3",H6*0.15,I6="1/4",H6*0.5,I6="2/4",H6*0.25,I6="3/4",H6*0.15,I6="4/4",H6*0.1,I6="1/5",H6*0.5,I6="2/5",H6*0.2,I6="3/5",H6*0.15,I6="4/5",H6*0.1,I6="5/5",H6*0.05)</f>
        <v>2.5</v>
      </c>
      <c r="K6" s="28"/>
      <c r="L6" s="28"/>
    </row>
    <row r="7" ht="15.75" spans="1:12">
      <c r="A7" s="9"/>
      <c r="B7" s="9"/>
      <c r="C7" s="9"/>
      <c r="D7" s="10"/>
      <c r="E7" s="10"/>
      <c r="F7" s="10"/>
      <c r="G7" s="9"/>
      <c r="H7" s="9" t="e">
        <f t="shared" si="0"/>
        <v>#N/A</v>
      </c>
      <c r="I7" s="32" t="s">
        <v>21</v>
      </c>
      <c r="J7" s="33" t="e">
        <f t="shared" ref="J6:J10" si="1">_xlfn.IFS(I7="1/1",H7*1,I7="1/2",H7*0.7,I7="2/2",H7*0.3,I7="1/3",H7*0.55,I7="2/3",H7*0.3,I7="3/3",H7*0.15,I7="1/4",H7*0.5,I7="2/4",H7*0.25,I7="3/4",H7*0.15,I7="4/4",H7*0.1,I7="1/5",H7*0.5,I7="2/5",H7*0.2,I7="3/5",H7*0.15,I7="4/5",H7*0.1,I7="5/5",H7*0.05)</f>
        <v>#N/A</v>
      </c>
      <c r="K7" s="28"/>
      <c r="L7" s="28"/>
    </row>
    <row r="8" ht="15.75" spans="1:12">
      <c r="A8" s="9"/>
      <c r="B8" s="9"/>
      <c r="C8" s="9"/>
      <c r="D8" s="10"/>
      <c r="E8" s="10"/>
      <c r="F8" s="10"/>
      <c r="G8" s="9"/>
      <c r="H8" s="9" t="e">
        <f t="shared" si="0"/>
        <v>#N/A</v>
      </c>
      <c r="I8" s="32" t="s">
        <v>22</v>
      </c>
      <c r="J8" s="33" t="e">
        <f t="shared" si="1"/>
        <v>#N/A</v>
      </c>
      <c r="K8" s="28"/>
      <c r="L8" s="28"/>
    </row>
    <row r="9" ht="15.75" spans="1:12">
      <c r="A9" s="9"/>
      <c r="B9" s="9"/>
      <c r="C9" s="9"/>
      <c r="D9" s="10"/>
      <c r="E9" s="10"/>
      <c r="F9" s="10"/>
      <c r="G9" s="9"/>
      <c r="H9" s="9" t="e">
        <f t="shared" si="0"/>
        <v>#N/A</v>
      </c>
      <c r="I9" s="32" t="s">
        <v>23</v>
      </c>
      <c r="J9" s="33" t="e">
        <f t="shared" si="1"/>
        <v>#N/A</v>
      </c>
      <c r="K9" s="28"/>
      <c r="L9" s="28"/>
    </row>
    <row r="10" ht="15.75" spans="1:12">
      <c r="A10" s="9"/>
      <c r="B10" s="9"/>
      <c r="C10" s="9"/>
      <c r="D10" s="10"/>
      <c r="E10" s="10"/>
      <c r="F10" s="10"/>
      <c r="G10" s="9"/>
      <c r="H10" s="9" t="e">
        <f t="shared" si="0"/>
        <v>#N/A</v>
      </c>
      <c r="I10" s="32" t="s">
        <v>24</v>
      </c>
      <c r="J10" s="33" t="e">
        <f t="shared" si="1"/>
        <v>#N/A</v>
      </c>
      <c r="K10" s="28"/>
      <c r="L10" s="28"/>
    </row>
    <row r="11" ht="15.75" spans="1:12">
      <c r="A11" s="11" t="s">
        <v>184</v>
      </c>
      <c r="B11" s="11"/>
      <c r="C11" s="11"/>
      <c r="D11" s="11"/>
      <c r="E11" s="11"/>
      <c r="F11" s="11"/>
      <c r="G11" s="11"/>
      <c r="H11" s="11"/>
      <c r="I11" s="11"/>
      <c r="J11" s="28"/>
      <c r="K11" s="28"/>
      <c r="L11" s="28"/>
    </row>
    <row r="12" ht="15.75" spans="1:12">
      <c r="A12" s="8" t="s">
        <v>76</v>
      </c>
      <c r="B12" s="8" t="s">
        <v>78</v>
      </c>
      <c r="C12" s="8" t="s">
        <v>144</v>
      </c>
      <c r="D12" s="8" t="s">
        <v>185</v>
      </c>
      <c r="E12" s="8" t="s">
        <v>186</v>
      </c>
      <c r="F12" s="8" t="s">
        <v>187</v>
      </c>
      <c r="G12" s="8" t="s">
        <v>188</v>
      </c>
      <c r="H12" s="12" t="s">
        <v>189</v>
      </c>
      <c r="I12" s="21" t="s">
        <v>190</v>
      </c>
      <c r="J12" s="28"/>
      <c r="K12" s="28"/>
      <c r="L12" s="28"/>
    </row>
    <row r="13" ht="26" customHeight="1" spans="1:12">
      <c r="A13" s="8"/>
      <c r="B13" s="8"/>
      <c r="C13" s="8"/>
      <c r="D13" s="8"/>
      <c r="E13" s="8"/>
      <c r="F13" s="8"/>
      <c r="G13" s="8"/>
      <c r="H13" s="12"/>
      <c r="I13" s="21"/>
      <c r="J13" s="28"/>
      <c r="K13" s="28"/>
      <c r="L13" s="28"/>
    </row>
    <row r="14" ht="15.75" spans="1:12">
      <c r="A14" s="13" t="s">
        <v>191</v>
      </c>
      <c r="B14" s="13" t="s">
        <v>192</v>
      </c>
      <c r="C14" s="13" t="s">
        <v>36</v>
      </c>
      <c r="D14" s="13" t="s">
        <v>193</v>
      </c>
      <c r="E14" s="14">
        <v>202306</v>
      </c>
      <c r="F14" s="13" t="s">
        <v>194</v>
      </c>
      <c r="G14" s="13">
        <f>_xlfn.IFS(F14="省级优秀",15,F14="省级合格",12,F14="校级优秀",10,F14="校级合格",5)</f>
        <v>5</v>
      </c>
      <c r="H14" s="128" t="s">
        <v>70</v>
      </c>
      <c r="I14" s="34">
        <f>_xlfn.IFS(H14="1/1",G14*1,H14="1/2",G14*0.7,H14="2/2",G14*0.3,H14="1/3",G14*0.55,H14="2/3",G14*0.3,H14="3/3",G14*0.15,H14="1/4",G14*0.5,H14="2/4",G14*0.25,H14="3/4",G14*0.15,H14="4/4",G14*0.1,H14="1/5",G14*0.5,H14="2/5",G14*0.2,H14="3/5",G14*0.15,H14="4/5",G14*0.1,H14="5/5",G14*0.05)</f>
        <v>1.5</v>
      </c>
      <c r="J14" s="28"/>
      <c r="K14" s="28"/>
      <c r="L14" s="28"/>
    </row>
    <row r="15" ht="15.75" spans="1:12">
      <c r="A15" s="13"/>
      <c r="B15" s="13"/>
      <c r="C15" s="13"/>
      <c r="D15" s="13"/>
      <c r="E15" s="14"/>
      <c r="F15" s="13"/>
      <c r="G15" s="13" t="e">
        <f>_xlfn.IFS(F15="省级优秀",15,F15="省级合格",12,F15="校级优秀",10,F15="校级合格",5)</f>
        <v>#N/A</v>
      </c>
      <c r="H15" s="128" t="s">
        <v>22</v>
      </c>
      <c r="I15" s="34" t="e">
        <f>_xlfn.IFS(H15="1/1",G15*1,H15="1/2",G15*0.7,H15="2/2",G15*0.3,H15="1/3",G15*0.55,H15="2/3",G15*0.3,H15="3/3",G15*0.15,H15="1/4",G15*0.5,H15="2/4",G15*0.25,H15="3/4",G15*0.15,H15="4/4",G15*0.1,H15="1/5",G15*0.5,H15="2/5",G15*0.2,H15="3/5",G15*0.15,H15="4/5",G15*0.1,H15="5/5",G15*0.05)</f>
        <v>#N/A</v>
      </c>
      <c r="J15" s="28"/>
      <c r="K15" s="28"/>
      <c r="L15" s="28"/>
    </row>
    <row r="16" ht="15.75" spans="1:12">
      <c r="A16" s="13"/>
      <c r="B16" s="13"/>
      <c r="C16" s="13"/>
      <c r="D16" s="13"/>
      <c r="E16" s="14"/>
      <c r="F16" s="13"/>
      <c r="G16" s="13" t="e">
        <f>_xlfn.IFS(F16="省级优秀",15,F16="省级合格",12,F16="校级优秀",10,F16="校级合格",5)</f>
        <v>#N/A</v>
      </c>
      <c r="H16" s="128" t="s">
        <v>23</v>
      </c>
      <c r="I16" s="34" t="e">
        <f>_xlfn.IFS(H16="1/1",G16*1,H16="1/2",G16*0.7,H16="2/2",G16*0.3,H16="1/3",G16*0.55,H16="2/3",G16*0.3,H16="3/3",G16*0.15,H16="1/4",G16*0.5,H16="2/4",G16*0.25,H16="3/4",G16*0.15,H16="4/4",G16*0.1,H16="1/5",G16*0.5,H16="2/5",G16*0.2,H16="3/5",G16*0.15,H16="4/5",G16*0.1,H16="5/5",G16*0.05)</f>
        <v>#N/A</v>
      </c>
      <c r="J16" s="28"/>
      <c r="K16" s="28"/>
      <c r="L16" s="28"/>
    </row>
    <row r="17" ht="15.75" spans="1:12">
      <c r="A17" s="13"/>
      <c r="B17" s="13"/>
      <c r="C17" s="13"/>
      <c r="D17" s="13"/>
      <c r="E17" s="14"/>
      <c r="F17" s="13"/>
      <c r="G17" s="13" t="e">
        <f>_xlfn.IFS(F17="省级优秀",15,F17="省级合格",12,F17="校级优秀",10,F17="校级合格",5)</f>
        <v>#N/A</v>
      </c>
      <c r="H17" s="128" t="s">
        <v>24</v>
      </c>
      <c r="I17" s="34" t="e">
        <f>_xlfn.IFS(H17="1/1",G17*1,H17="1/2",G17*0.7,H17="2/2",G17*0.3,H17="1/3",G17*0.55,H17="2/3",G17*0.3,H17="3/3",G17*0.15,H17="1/4",G17*0.5,H17="2/4",G17*0.25,H17="3/4",G17*0.15,H17="4/4",G17*0.1,H17="1/5",G17*0.5,H17="2/5",G17*0.2,H17="3/5",G17*0.15,H17="4/5",G17*0.1,H17="5/5",G17*0.05)</f>
        <v>#N/A</v>
      </c>
      <c r="J17" s="28"/>
      <c r="K17" s="28"/>
      <c r="L17" s="28"/>
    </row>
    <row r="18" ht="15.75" spans="1:12">
      <c r="A18" s="13"/>
      <c r="B18" s="13"/>
      <c r="C18" s="13"/>
      <c r="D18" s="13"/>
      <c r="E18" s="14"/>
      <c r="F18" s="13"/>
      <c r="G18" s="13" t="e">
        <f>_xlfn.IFS(F18="省级优秀",15,F18="省级合格",12,F18="校级优秀",10,F18="校级合格",5)</f>
        <v>#N/A</v>
      </c>
      <c r="H18" s="128" t="s">
        <v>25</v>
      </c>
      <c r="I18" s="34" t="e">
        <f>_xlfn.IFS(H18="1/1",G18*1,H18="1/2",G18*0.7,H18="2/2",G18*0.3,H18="1/3",G18*0.55,H18="2/3",G18*0.3,H18="3/3",G18*0.15,H18="1/4",G18*0.5,H18="2/4",G18*0.25,H18="3/4",G18*0.15,H18="4/4",G18*0.1,H18="1/5",G18*0.5,H18="2/5",G18*0.2,H18="3/5",G18*0.15,H18="4/5",G18*0.1,H18="5/5",G18*0.05)</f>
        <v>#N/A</v>
      </c>
      <c r="J18" s="28"/>
      <c r="K18" s="28"/>
      <c r="L18" s="28"/>
    </row>
    <row r="19" s="1" customFormat="1" ht="21" customHeight="1" spans="1:12">
      <c r="A19" s="16" t="s">
        <v>195</v>
      </c>
      <c r="B19" s="16"/>
      <c r="C19" s="16"/>
      <c r="D19" s="16"/>
      <c r="E19" s="16"/>
      <c r="F19" s="16"/>
      <c r="G19" s="16"/>
      <c r="H19" s="16"/>
      <c r="I19" s="16"/>
      <c r="J19" s="35"/>
      <c r="K19" s="35"/>
      <c r="L19" s="35"/>
    </row>
    <row r="20" spans="1:13">
      <c r="A20" s="8" t="s">
        <v>76</v>
      </c>
      <c r="B20" s="8" t="s">
        <v>78</v>
      </c>
      <c r="C20" s="8" t="s">
        <v>196</v>
      </c>
      <c r="D20" s="8" t="s">
        <v>197</v>
      </c>
      <c r="E20" s="8" t="s">
        <v>83</v>
      </c>
      <c r="F20" s="8" t="s">
        <v>82</v>
      </c>
      <c r="G20" s="8" t="s">
        <v>84</v>
      </c>
      <c r="H20" s="8" t="s">
        <v>87</v>
      </c>
      <c r="I20" s="8" t="s">
        <v>198</v>
      </c>
      <c r="J20" s="36" t="s">
        <v>89</v>
      </c>
      <c r="K20" s="8" t="s">
        <v>90</v>
      </c>
      <c r="L20" s="12" t="s">
        <v>13</v>
      </c>
      <c r="M20" s="21" t="s">
        <v>199</v>
      </c>
    </row>
    <row r="21" ht="35" customHeight="1" spans="1:13">
      <c r="A21" s="8"/>
      <c r="B21" s="8"/>
      <c r="C21" s="8"/>
      <c r="D21" s="8"/>
      <c r="E21" s="8"/>
      <c r="F21" s="8"/>
      <c r="G21" s="8"/>
      <c r="H21" s="8"/>
      <c r="I21" s="8"/>
      <c r="J21" s="36"/>
      <c r="K21" s="8"/>
      <c r="L21" s="12"/>
      <c r="M21" s="21"/>
    </row>
    <row r="22" ht="32" customHeight="1" spans="1:13">
      <c r="A22" s="13" t="s">
        <v>200</v>
      </c>
      <c r="B22" s="13" t="s">
        <v>128</v>
      </c>
      <c r="C22" s="13" t="s">
        <v>36</v>
      </c>
      <c r="D22" s="13" t="s">
        <v>201</v>
      </c>
      <c r="E22" s="17" t="s">
        <v>202</v>
      </c>
      <c r="F22" s="13" t="s">
        <v>203</v>
      </c>
      <c r="G22" s="13">
        <v>2</v>
      </c>
      <c r="H22" s="13" t="s">
        <v>102</v>
      </c>
      <c r="I22" s="13">
        <f>_xlfn.IFS(D22="国家级项目*一般项目",120,D22="省部级项目*重点项目",60,D22="省部级项目*一般项目",40,D22="市厅级项目重点项目",30,D22="市厅级项目一般项目",20,D22="校级重点项目",15,D22="校级一般项目",10)</f>
        <v>10</v>
      </c>
      <c r="J22" s="13" t="s">
        <v>103</v>
      </c>
      <c r="K22" s="17" t="s">
        <v>204</v>
      </c>
      <c r="L22" s="128" t="s">
        <v>23</v>
      </c>
      <c r="M22" s="34" t="e">
        <f>_xlfn.IFS(L22="1/1",J22*1,L22="1/2",J22*0.7,L22="2/2",J22*0.3,L22="1/3",J22*0.55,L22="2/3",J22*0.3,L22="3/3",J22*0.15,L22="1/4",J22*0.5,L22="2/4",J22*0.25,L22="3/4",J22*0.15,L22="4/4",J22*0.1,L22="1/5",J22*0.5,L22="2/5",J22*0.2,L22="3/5",J22*0.15,L22="4/5",J22*0.1,L22="5/5",J22*0.05)</f>
        <v>#VALUE!</v>
      </c>
    </row>
    <row r="23" ht="15.75" spans="1:13">
      <c r="A23" s="8"/>
      <c r="B23" s="8"/>
      <c r="C23" s="8"/>
      <c r="D23" s="8"/>
      <c r="E23" s="18"/>
      <c r="F23" s="8"/>
      <c r="G23" s="8"/>
      <c r="H23" s="8"/>
      <c r="I23" s="8"/>
      <c r="J23" s="8"/>
      <c r="K23" s="18"/>
      <c r="L23" s="12"/>
      <c r="M23" s="37" t="e">
        <f>_xlfn.IFS(L23="1/1",J23*1,L23="1/2",J23*0.7,L23="2/2",J23*0.3,L23="1/3",J23*0.55,L23="2/3",J23*0.3,L23="3/3",J23*0.15,L23="1/4",J23*0.5,L23="2/4",J23*0.25,L23="3/4",J23*0.15,L23="4/4",J23*0.1,L23="1/5",J23*0.5,L23="2/5",J23*0.2,L23="3/5",J23*0.15,L23="4/5",J23*0.1,L23="5/5",J23*0.05)</f>
        <v>#N/A</v>
      </c>
    </row>
    <row r="24" ht="15.75" spans="1:13">
      <c r="A24" s="8"/>
      <c r="B24" s="8"/>
      <c r="C24" s="8"/>
      <c r="D24" s="8"/>
      <c r="E24" s="18"/>
      <c r="F24" s="8"/>
      <c r="G24" s="8"/>
      <c r="H24" s="8"/>
      <c r="I24" s="8"/>
      <c r="J24" s="8"/>
      <c r="K24" s="18"/>
      <c r="L24" s="12"/>
      <c r="M24" s="37" t="e">
        <f>_xlfn.IFS(L24="1/1",J24*1,L24="1/2",J24*0.7,L24="2/2",J24*0.3,L24="1/3",J24*0.55,L24="2/3",J24*0.3,L24="3/3",J24*0.15,L24="1/4",J24*0.5,L24="2/4",J24*0.25,L24="3/4",J24*0.15,L24="4/4",J24*0.1,L24="1/5",J24*0.5,L24="2/5",J24*0.2,L24="3/5",J24*0.15,L24="4/5",J24*0.1,L24="5/5",J24*0.05)</f>
        <v>#N/A</v>
      </c>
    </row>
    <row r="25" ht="15.75" spans="1:13">
      <c r="A25" s="8"/>
      <c r="B25" s="8"/>
      <c r="C25" s="8"/>
      <c r="D25" s="8"/>
      <c r="E25" s="18"/>
      <c r="F25" s="8"/>
      <c r="G25" s="8"/>
      <c r="H25" s="8"/>
      <c r="I25" s="8"/>
      <c r="J25" s="8"/>
      <c r="K25" s="18"/>
      <c r="L25" s="12"/>
      <c r="M25" s="37" t="e">
        <f>_xlfn.IFS(L25="1/1",J25*1,L25="1/2",J25*0.7,L25="2/2",J25*0.3,L25="1/3",J25*0.55,L25="2/3",J25*0.3,L25="3/3",J25*0.15,L25="1/4",J25*0.5,L25="2/4",J25*0.25,L25="3/4",J25*0.15,L25="4/4",J25*0.1,L25="1/5",J25*0.5,L25="2/5",J25*0.2,L25="3/5",J25*0.15,L25="4/5",J25*0.1,L25="5/5",J25*0.05)</f>
        <v>#N/A</v>
      </c>
    </row>
    <row r="26" ht="15.75" spans="1:13">
      <c r="A26" s="8"/>
      <c r="B26" s="8"/>
      <c r="C26" s="8"/>
      <c r="D26" s="8"/>
      <c r="E26" s="18"/>
      <c r="F26" s="8"/>
      <c r="G26" s="8"/>
      <c r="H26" s="8"/>
      <c r="I26" s="8"/>
      <c r="J26" s="8"/>
      <c r="K26" s="18"/>
      <c r="L26" s="12"/>
      <c r="M26" s="37" t="e">
        <f>_xlfn.IFS(L26="1/1",J26*1,L26="1/2",J26*0.7,L26="2/2",J26*0.3,L26="1/3",J26*0.55,L26="2/3",J26*0.3,L26="3/3",J26*0.15,L26="1/4",J26*0.5,L26="2/4",J26*0.25,L26="3/4",J26*0.15,L26="4/4",J26*0.1,L26="1/5",J26*0.5,L26="2/5",J26*0.2,L26="3/5",J26*0.15,L26="4/5",J26*0.1,L26="5/5",J26*0.05)</f>
        <v>#N/A</v>
      </c>
    </row>
    <row r="27" ht="15.75" spans="1:12">
      <c r="A27" s="19" t="s">
        <v>205</v>
      </c>
      <c r="B27" s="20"/>
      <c r="C27" s="20"/>
      <c r="D27" s="20"/>
      <c r="E27" s="20"/>
      <c r="F27" s="20"/>
      <c r="G27" s="20"/>
      <c r="H27" s="20"/>
      <c r="I27" s="38"/>
      <c r="J27" s="38"/>
      <c r="K27" s="38"/>
      <c r="L27" s="28"/>
    </row>
    <row r="28" ht="15.75" spans="1:12">
      <c r="A28" s="8" t="s">
        <v>161</v>
      </c>
      <c r="B28" s="8" t="s">
        <v>8</v>
      </c>
      <c r="C28" s="8" t="s">
        <v>9</v>
      </c>
      <c r="D28" s="8" t="s">
        <v>10</v>
      </c>
      <c r="E28" s="8" t="s">
        <v>206</v>
      </c>
      <c r="F28" s="8" t="s">
        <v>207</v>
      </c>
      <c r="G28" s="12" t="s">
        <v>13</v>
      </c>
      <c r="H28" s="21" t="s">
        <v>208</v>
      </c>
      <c r="I28" s="28"/>
      <c r="J28" s="28"/>
      <c r="K28" s="28"/>
      <c r="L28" s="28"/>
    </row>
    <row r="29" ht="15.75" spans="1:12">
      <c r="A29" s="8"/>
      <c r="B29" s="8"/>
      <c r="C29" s="8"/>
      <c r="D29" s="8"/>
      <c r="E29" s="8"/>
      <c r="F29" s="8"/>
      <c r="G29" s="12"/>
      <c r="H29" s="21"/>
      <c r="I29" s="28"/>
      <c r="J29" s="28"/>
      <c r="K29" s="28"/>
      <c r="L29" s="28"/>
    </row>
    <row r="30" ht="15.75" spans="1:12">
      <c r="A30" s="13" t="s">
        <v>128</v>
      </c>
      <c r="B30" s="13" t="s">
        <v>116</v>
      </c>
      <c r="C30" s="13" t="s">
        <v>209</v>
      </c>
      <c r="D30" s="10">
        <v>202306</v>
      </c>
      <c r="E30" s="13" t="s">
        <v>210</v>
      </c>
      <c r="F30" s="14">
        <f>_xlfn.IFS(E30="省部级*第一等次奖",200,E30="省部级*第二等次奖",150,E30="省部级*第三等次奖",120,E30="市厅级第一等次奖",100,E30="市厅级第二等次奖",80,E30="市厅级第三等次奖",50,E30="校级第一等次奖",40,E30="校级第二等次奖",30)</f>
        <v>40</v>
      </c>
      <c r="G30" s="22" t="s">
        <v>41</v>
      </c>
      <c r="H30" s="23">
        <f>_xlfn.IFS(G30="1/1",F30*1,G30="1/2",F30*0.7,G30="2/2",F30*0.3,G30="1/3",F30*0.55,G30="2/3",F30*0.3,G30="3/3",F30*0.15,G30="1/4",F30*0.5,G30="2/4",F30*0.25,G30="3/4",F30*0.15,G30="4/4",F30*0.1,G30="1/5",F30*0.5,G30="2/5",F30*0.2,G30="3/5",F30*0.15,G30="4/5",F30*0.1,G30="5/5",F30*0.05)</f>
        <v>40</v>
      </c>
      <c r="I30" s="28"/>
      <c r="J30" s="28"/>
      <c r="K30" s="28"/>
      <c r="L30" s="28"/>
    </row>
    <row r="31" ht="15.75" spans="1:12">
      <c r="A31" s="13"/>
      <c r="B31" s="13"/>
      <c r="C31" s="13"/>
      <c r="D31" s="10"/>
      <c r="E31" s="13"/>
      <c r="F31" s="14" t="e">
        <f>_xlfn.IFS(E31="省部级*第一等次奖",200,E31="省部级*第二等次奖",150,E31="省部级*第三等次奖",120,E31="市厅级第一等次奖",100,E31="市厅级第二等次奖",80,E31="市厅级第三等次奖",50,E31="校级第一等次奖",40,E31="校级第二等次奖",30)</f>
        <v>#N/A</v>
      </c>
      <c r="G31" s="22"/>
      <c r="H31" s="23" t="e">
        <f>_xlfn.IFS(G31="1/1",F31*1,G31="1/2",F31*0.7,G31="2/2",F31*0.3,G31="1/3",F31*0.55,G31="2/3",F31*0.3,G31="3/3",F31*0.15,G31="1/4",F31*0.5,G31="2/4",F31*0.25,G31="3/4",F31*0.15,G31="4/4",F31*0.1,G31="1/5",F31*0.5,G31="2/5",F31*0.2,G31="3/5",F31*0.15,G31="4/5",F31*0.1,G31="5/5",F31*0.05)</f>
        <v>#N/A</v>
      </c>
      <c r="I31" s="28"/>
      <c r="J31" s="28"/>
      <c r="K31" s="28"/>
      <c r="L31" s="28"/>
    </row>
    <row r="32" ht="15.75" spans="1:12">
      <c r="A32" s="13"/>
      <c r="B32" s="13"/>
      <c r="C32" s="13"/>
      <c r="D32" s="10"/>
      <c r="E32" s="13"/>
      <c r="F32" s="14" t="e">
        <f>_xlfn.IFS(E32="省部级*第一等次奖",200,E32="省部级*第二等次奖",150,E32="省部级*第三等次奖",120,E32="市厅级第一等次奖",100,E32="市厅级第二等次奖",80,E32="市厅级第三等次奖",50,E32="校级第一等次奖",40,E32="校级第二等次奖",30)</f>
        <v>#N/A</v>
      </c>
      <c r="G32" s="22"/>
      <c r="H32" s="23" t="e">
        <f>_xlfn.IFS(G32="1/1",F32*1,G32="1/2",F32*0.7,G32="2/2",F32*0.3,G32="1/3",F32*0.55,G32="2/3",F32*0.3,G32="3/3",F32*0.15,G32="1/4",F32*0.5,G32="2/4",F32*0.25,G32="3/4",F32*0.15,G32="4/4",F32*0.1,G32="1/5",F32*0.5,G32="2/5",F32*0.2,G32="3/5",F32*0.15,G32="4/5",F32*0.1,G32="5/5",F32*0.05)</f>
        <v>#N/A</v>
      </c>
      <c r="I32" s="28"/>
      <c r="J32" s="28"/>
      <c r="K32" s="28"/>
      <c r="L32" s="28"/>
    </row>
    <row r="33" ht="15.75" spans="1:12">
      <c r="A33" s="13"/>
      <c r="B33" s="13"/>
      <c r="C33" s="13"/>
      <c r="D33" s="10"/>
      <c r="E33" s="13"/>
      <c r="F33" s="14" t="e">
        <f>_xlfn.IFS(E33="省部级*第一等次奖",200,E33="省部级*第二等次奖",150,E33="省部级*第三等次奖",120,E33="市厅级第一等次奖",100,E33="市厅级第二等次奖",80,E33="市厅级第三等次奖",50,E33="校级第一等次奖",40,E33="校级第二等次奖",30)</f>
        <v>#N/A</v>
      </c>
      <c r="G33" s="22"/>
      <c r="H33" s="23" t="e">
        <f>_xlfn.IFS(G33="1/1",F33*1,G33="1/2",F33*0.7,G33="2/2",F33*0.3,G33="1/3",F33*0.55,G33="2/3",F33*0.3,G33="3/3",F33*0.15,G33="1/4",F33*0.5,G33="2/4",F33*0.25,G33="3/4",F33*0.15,G33="4/4",F33*0.1,G33="1/5",F33*0.5,G33="2/5",F33*0.2,G33="3/5",F33*0.15,G33="4/5",F33*0.1,G33="5/5",F33*0.05)</f>
        <v>#N/A</v>
      </c>
      <c r="I33" s="28"/>
      <c r="J33" s="28"/>
      <c r="K33" s="28"/>
      <c r="L33" s="28"/>
    </row>
    <row r="34" ht="15.75" spans="1:12">
      <c r="A34" s="13"/>
      <c r="B34" s="13"/>
      <c r="C34" s="13"/>
      <c r="D34" s="10"/>
      <c r="E34" s="13"/>
      <c r="F34" s="14" t="e">
        <f>_xlfn.IFS(E34="省部级*第一等次奖",200,E34="省部级*第二等次奖",150,E34="省部级*第三等次奖",120,E34="市厅级第一等次奖",100,E34="市厅级第二等次奖",80,E34="市厅级第三等次奖",50,E34="校级第一等次奖",40,E34="校级第二等次奖",30)</f>
        <v>#N/A</v>
      </c>
      <c r="G34" s="22"/>
      <c r="H34" s="23" t="e">
        <f>_xlfn.IFS(G34="1/1",F34*1,G34="1/2",F34*0.7,G34="2/2",F34*0.3,G34="1/3",F34*0.55,G34="2/3",F34*0.3,G34="3/3",F34*0.15,G34="1/4",F34*0.5,G34="2/4",F34*0.25,G34="3/4",F34*0.15,G34="4/4",F34*0.1,G34="1/5",F34*0.5,G34="2/5",F34*0.2,G34="3/5",F34*0.15,G34="4/5",F34*0.1,G34="5/5",F34*0.05)</f>
        <v>#N/A</v>
      </c>
      <c r="I34" s="28"/>
      <c r="J34" s="28"/>
      <c r="K34" s="28"/>
      <c r="L34" s="28"/>
    </row>
    <row r="35" ht="27" customHeight="1" spans="1:12">
      <c r="A35" s="24" t="s">
        <v>105</v>
      </c>
      <c r="B35" s="24"/>
      <c r="C35" s="24"/>
      <c r="D35" s="24"/>
      <c r="E35" s="24"/>
      <c r="F35" s="24"/>
      <c r="G35" s="24"/>
      <c r="H35" s="24"/>
      <c r="I35" s="28"/>
      <c r="J35" s="28"/>
      <c r="K35" s="28"/>
      <c r="L35" s="28"/>
    </row>
    <row r="36" ht="15.75" spans="1:12">
      <c r="A36" s="25"/>
      <c r="B36" s="25"/>
      <c r="C36" s="25"/>
      <c r="D36" s="25"/>
      <c r="E36" s="25"/>
      <c r="F36" s="25"/>
      <c r="G36" s="26"/>
      <c r="H36" s="27"/>
      <c r="I36" s="28"/>
      <c r="J36" s="28"/>
      <c r="K36" s="28"/>
      <c r="L36" s="28"/>
    </row>
    <row r="37" ht="15.75" spans="1:12">
      <c r="A37" s="28"/>
      <c r="B37" s="28"/>
      <c r="C37" s="28"/>
      <c r="D37" s="29" t="s">
        <v>106</v>
      </c>
      <c r="E37" s="29"/>
      <c r="F37" s="29" t="s">
        <v>107</v>
      </c>
      <c r="G37" s="29"/>
      <c r="H37" s="29"/>
      <c r="I37" s="29"/>
      <c r="J37" s="29"/>
      <c r="K37" s="28"/>
      <c r="L37" s="28"/>
    </row>
    <row r="38" ht="15.75" spans="1:9">
      <c r="A38" s="28"/>
      <c r="B38" s="28"/>
      <c r="C38" s="28"/>
      <c r="D38" s="28"/>
      <c r="E38" s="28"/>
      <c r="F38" s="28"/>
      <c r="G38" s="30"/>
      <c r="H38" s="28"/>
      <c r="I38" s="28"/>
    </row>
    <row r="39" ht="15.75" spans="1:10">
      <c r="A39" s="28"/>
      <c r="B39" s="28"/>
      <c r="C39" s="28"/>
      <c r="D39" s="28" t="s">
        <v>171</v>
      </c>
      <c r="E39" s="28"/>
      <c r="F39" s="31" t="s">
        <v>172</v>
      </c>
      <c r="G39" s="31"/>
      <c r="H39" s="31"/>
      <c r="I39" s="31"/>
      <c r="J39" s="31"/>
    </row>
    <row r="40" ht="15.75" spans="1:9">
      <c r="A40" s="25"/>
      <c r="B40" s="25"/>
      <c r="C40" s="25"/>
      <c r="D40" s="25"/>
      <c r="E40" s="25"/>
      <c r="F40" s="25"/>
      <c r="G40" s="26"/>
      <c r="H40" s="27"/>
      <c r="I40" s="28"/>
    </row>
    <row r="41" ht="15.75" spans="1:9">
      <c r="A41" s="25"/>
      <c r="B41" s="25"/>
      <c r="C41" s="25"/>
      <c r="D41" s="25"/>
      <c r="E41" s="25"/>
      <c r="F41" s="25"/>
      <c r="G41" s="26"/>
      <c r="H41" s="27"/>
      <c r="I41" s="28"/>
    </row>
    <row r="42" ht="15.75" spans="1:9">
      <c r="A42" s="25"/>
      <c r="B42" s="25"/>
      <c r="C42" s="25"/>
      <c r="D42" s="25"/>
      <c r="E42" s="25"/>
      <c r="F42" s="25"/>
      <c r="G42" s="26"/>
      <c r="H42" s="27"/>
      <c r="I42" s="28"/>
    </row>
    <row r="43" ht="15.75" spans="1:9">
      <c r="A43" s="25"/>
      <c r="B43" s="25"/>
      <c r="C43" s="25"/>
      <c r="D43" s="25"/>
      <c r="E43" s="25"/>
      <c r="F43" s="25"/>
      <c r="G43" s="26"/>
      <c r="H43" s="27"/>
      <c r="I43" s="28"/>
    </row>
  </sheetData>
  <mergeCells count="49">
    <mergeCell ref="A1:H1"/>
    <mergeCell ref="A3:H3"/>
    <mergeCell ref="A11:I11"/>
    <mergeCell ref="A19:I19"/>
    <mergeCell ref="A27:H27"/>
    <mergeCell ref="A35:H35"/>
    <mergeCell ref="D37:E37"/>
    <mergeCell ref="F37:J37"/>
    <mergeCell ref="F39:J39"/>
    <mergeCell ref="A4:A5"/>
    <mergeCell ref="A12:A13"/>
    <mergeCell ref="A20:A21"/>
    <mergeCell ref="A28:A29"/>
    <mergeCell ref="B4:B5"/>
    <mergeCell ref="B12:B13"/>
    <mergeCell ref="B20:B21"/>
    <mergeCell ref="B28:B29"/>
    <mergeCell ref="C4:C5"/>
    <mergeCell ref="C12:C13"/>
    <mergeCell ref="C20:C21"/>
    <mergeCell ref="C28:C29"/>
    <mergeCell ref="D4:D5"/>
    <mergeCell ref="D12:D13"/>
    <mergeCell ref="D20:D21"/>
    <mergeCell ref="D28:D29"/>
    <mergeCell ref="E4:E5"/>
    <mergeCell ref="E12:E13"/>
    <mergeCell ref="E20:E21"/>
    <mergeCell ref="E28:E29"/>
    <mergeCell ref="F4:F5"/>
    <mergeCell ref="F12:F13"/>
    <mergeCell ref="F20:F21"/>
    <mergeCell ref="F28:F29"/>
    <mergeCell ref="G4:G5"/>
    <mergeCell ref="G12:G13"/>
    <mergeCell ref="G20:G21"/>
    <mergeCell ref="G28:G29"/>
    <mergeCell ref="H4:H5"/>
    <mergeCell ref="H12:H13"/>
    <mergeCell ref="H20:H21"/>
    <mergeCell ref="H28:H29"/>
    <mergeCell ref="I4:I5"/>
    <mergeCell ref="I12:I13"/>
    <mergeCell ref="I20:I21"/>
    <mergeCell ref="J4:J5"/>
    <mergeCell ref="J20:J21"/>
    <mergeCell ref="K20:K21"/>
    <mergeCell ref="L20:L21"/>
    <mergeCell ref="M20:M21"/>
  </mergeCells>
  <dataValidations count="10">
    <dataValidation type="list" allowBlank="1" showInputMessage="1" showErrorMessage="1" sqref="D6">
      <formula1>"个人,团队"</formula1>
    </dataValidation>
    <dataValidation type="list" allowBlank="1" showInputMessage="1" showErrorMessage="1" sqref="D22:D26">
      <formula1>"国家级项目*一般项目,省部级项目*重点项目,省部级项目*一般项目,市厅级项目重点项目,市厅级项目一般项目,校级重点项目,校级一般项目"</formula1>
    </dataValidation>
    <dataValidation type="list" allowBlank="1" showInputMessage="1" showErrorMessage="1" sqref="E22:E26">
      <formula1>"是,否"</formula1>
    </dataValidation>
    <dataValidation type="list" allowBlank="1" showInputMessage="1" showErrorMessage="1" sqref="E30:E34">
      <formula1>"省部级*第一等次奖,省部级*第二等次奖,省部级*第三等次奖,市厅级第一等次奖,市厅级第二等次奖,市厅级第三等次奖,校级第一等次奖,校级第二等次奖"</formula1>
    </dataValidation>
    <dataValidation type="list" allowBlank="1" showInputMessage="1" showErrorMessage="1" sqref="F14:F18">
      <formula1>"省级优秀,省级合格,校级优秀,校级合格"</formula1>
    </dataValidation>
    <dataValidation type="list" allowBlank="1" showInputMessage="1" showErrorMessage="1" sqref="G6:G10">
      <formula1>"一类（互联网+、挑战杯科技作品竞赛、挑战杯创业计划大赛）一等,一类（互联网+、挑战杯科技作品竞赛、挑战杯创业计划大赛）二等,一类（互联网+、挑战杯科技作品竞赛、挑战杯创业计划大赛）三等,一类其他一等,一类其他二等,一类其他三等,二类（互联网+、挑战杯科技作品竞赛、挑战杯创业计划大赛江苏省赛）一等,二类（互联网+、挑战杯科技作品竞赛、挑战杯创业计划大赛江苏省赛）二等,二类（互联网+、挑战杯科技作品竞赛、挑战杯创业计划大赛江苏省赛）三等,二类其他一等,二类其他二等,二类其他三等,三类一等,三类二等,三类三等"</formula1>
    </dataValidation>
    <dataValidation type="list" allowBlank="1" showInputMessage="1" showErrorMessage="1" sqref="G22:G26">
      <formula1>"1,2,3"</formula1>
    </dataValidation>
    <dataValidation type="list" allowBlank="1" showInputMessage="1" showErrorMessage="1" sqref="G30:G34 I6:I10 L22:L26">
      <formula1>"1/1,'1/2,'2/2,'1/3,'2/3,'3/3,'1/4,'2/4,'3/4,'4/4,'1/5,'2/5,'3/5,'4/5,'5/5"</formula1>
    </dataValidation>
    <dataValidation type="list" allowBlank="1" showInputMessage="1" showErrorMessage="1" sqref="H14:H18">
      <formula1>"1/1,'1/2,'2/2"</formula1>
    </dataValidation>
    <dataValidation type="list" allowBlank="1" showInputMessage="1" showErrorMessage="1" promptTitle="在研" sqref="H22:H26">
      <formula1>"在研,延期,结项"</formula1>
    </dataValidation>
  </dataValidations>
  <pageMargins left="0.275" right="0.196527777777778" top="1" bottom="1" header="0.5" footer="0.5"/>
  <pageSetup paperSize="9" scale="7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附表1-5</vt:lpstr>
      <vt:lpstr>附表6</vt:lpstr>
      <vt:lpstr>附表7-10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huangchen</dc:creator>
  <cp:lastModifiedBy>咔咔</cp:lastModifiedBy>
  <dcterms:created xsi:type="dcterms:W3CDTF">2015-06-05T18:17:00Z</dcterms:created>
  <cp:lastPrinted>2021-12-06T09:12:00Z</cp:lastPrinted>
  <dcterms:modified xsi:type="dcterms:W3CDTF">2023-12-08T02:00:27Z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785A1391BD2B43B7AFD1C0AD1D6E1FF0</vt:lpwstr>
  </property>
  <property fmtid="{D5CDD505-2E9C-101B-9397-08002B2CF9AE}" pid="3" name="KSOProductBuildVer">
    <vt:lpwstr>2052-12.1.0.15990</vt:lpwstr>
  </property>
</Properties>
</file>