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0"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9" i="1" l="1"/>
  <c r="K168" i="1"/>
  <c r="K167" i="1"/>
  <c r="K156" i="1"/>
  <c r="K155" i="1"/>
  <c r="K154" i="1"/>
  <c r="K153" i="1"/>
  <c r="K152" i="1"/>
  <c r="K151" i="1"/>
  <c r="K150" i="1"/>
  <c r="K149" i="1"/>
  <c r="K148" i="1"/>
  <c r="K147" i="1"/>
  <c r="K146" i="1"/>
  <c r="K145" i="1"/>
  <c r="K144" i="1"/>
  <c r="K143" i="1"/>
  <c r="K142" i="1"/>
  <c r="K141" i="1"/>
  <c r="K140" i="1"/>
  <c r="K139" i="1"/>
  <c r="K138" i="1"/>
  <c r="K137" i="1"/>
  <c r="K136" i="1"/>
  <c r="K135" i="1"/>
  <c r="K134" i="1"/>
  <c r="K131" i="1"/>
  <c r="K130" i="1"/>
  <c r="K129" i="1"/>
  <c r="K128" i="1"/>
  <c r="K127" i="1"/>
  <c r="K126" i="1"/>
  <c r="K125" i="1"/>
  <c r="K124" i="1"/>
  <c r="K123" i="1"/>
  <c r="K122" i="1"/>
  <c r="K121" i="1"/>
  <c r="K120"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5" i="1"/>
  <c r="K4" i="1"/>
  <c r="K3" i="1"/>
  <c r="K2" i="1"/>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75CF299CA0A24C1CAB7051299F14D7F4" descr="et"/>
        <xdr:cNvPicPr>
          <a:picLocks noChangeAspect="1"/>
        </xdr:cNvPicPr>
      </xdr:nvPicPr>
      <xdr:blipFill>
        <a:blip r:embed="rId1"/>
        <a:stretch>
          <a:fillRect/>
        </a:stretch>
      </xdr:blipFill>
      <xdr:spPr>
        <a:xfrm>
          <a:off x="20031075" y="36099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g4Njg5OTAxODE4MDg1Mzc2JnRleHRUeXBlPXRleHQmbGV2ZWw9USZyb3VuZD0wJmdyYWRpZW50V2F5PTAiLAoJIkxvZ28iIDogIiIsCgkiT3JpZ2luYWxVcmwiIDogImh0dHBzOi8vcGVyc29uYWwtYWN0Lndwcy5jbi92aXAtc3BhLzIwMjMvcXJjb2Rlc2Nhbi9pbmRleC5odG1sIgp9Cg=="/>
  </etc:cellImage>
  <etc:cellImage>
    <xdr:pic>
      <xdr:nvPicPr>
        <xdr:cNvPr id="4" name="ID_B54E651D0D5341C5BCF2C7084E69E1E1" descr="KJ25343"/>
        <xdr:cNvPicPr/>
      </xdr:nvPicPr>
      <xdr:blipFill>
        <a:blip r:embed="rId2"/>
        <a:stretch>
          <a:fillRect/>
        </a:stretch>
      </xdr:blipFill>
      <xdr:spPr>
        <a:xfrm>
          <a:off x="0" y="0"/>
          <a:ext cx="2667000" cy="2667000"/>
        </a:xfrm>
        <a:prstGeom prst="rect">
          <a:avLst/>
        </a:prstGeom>
      </xdr:spPr>
    </xdr:pic>
  </etc:cellImage>
  <etc:cellImage>
    <xdr:pic>
      <xdr:nvPicPr>
        <xdr:cNvPr id="5" name="ID_DB24DE0C95E04C8D9DE79FFCDC200634" descr="et"/>
        <xdr:cNvPicPr>
          <a:picLocks noChangeAspect="1"/>
        </xdr:cNvPicPr>
      </xdr:nvPicPr>
      <xdr:blipFill>
        <a:blip r:embed="rId3"/>
        <a:stretch>
          <a:fillRect/>
        </a:stretch>
      </xdr:blipFill>
      <xdr:spPr>
        <a:xfrm>
          <a:off x="21116925" y="680561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4NjM0ODE5NjU3NzI4JnRleHRUeXBlPXRleHQmbGV2ZWw9USZyb3VuZD0wJmdyYWRpZW50V2F5PTAiLAoJIkxvZ28iIDogIiIsCgkiT3JpZ2luYWxVcmwiIDogImh0dHBzOi8vcGVyc29uYWwtYWN0Lndwcy5jbi92aXAtc3BhLzIwMjMvcXJjb2Rlc2Nhbi9pbmRleC5odG1sIgp9Cg=="/>
  </etc:cellImage>
  <etc:cellImage>
    <xdr:pic>
      <xdr:nvPicPr>
        <xdr:cNvPr id="6" name="ID_85A9C2CC70AA491D84D72C2BFD4EDE72" descr="et"/>
        <xdr:cNvPicPr>
          <a:picLocks noChangeAspect="1"/>
        </xdr:cNvPicPr>
      </xdr:nvPicPr>
      <xdr:blipFill>
        <a:blip r:embed="rId4"/>
        <a:stretch>
          <a:fillRect/>
        </a:stretch>
      </xdr:blipFill>
      <xdr:spPr>
        <a:xfrm>
          <a:off x="20031075" y="52578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2Mzg1NzMzNTQzNTkxOTM2JnRleHRUeXBlPXRleHQmbGV2ZWw9USZyb3VuZD0wJmdyYWRpZW50V2F5PTAiLAoJIkxvZ28iIDogIiIsCgkiT3JpZ2luYWxVcmwiIDogImh0dHBzOi8vcGVyc29uYWwtYWN0Lndwcy5jbi92aXAtc3BhLzIwMjMvcXJjb2Rlc2Nhbi9pbmRleC5odG1sIgp9Cg=="/>
  </etc:cellImage>
  <etc:cellImage>
    <xdr:pic>
      <xdr:nvPicPr>
        <xdr:cNvPr id="7" name="ID_7950B978C6254C97B572138AE57F1DAA" descr="et"/>
        <xdr:cNvPicPr>
          <a:picLocks noChangeAspect="1"/>
        </xdr:cNvPicPr>
      </xdr:nvPicPr>
      <xdr:blipFill>
        <a:blip r:embed="rId5"/>
        <a:stretch>
          <a:fillRect/>
        </a:stretch>
      </xdr:blipFill>
      <xdr:spPr>
        <a:xfrm>
          <a:off x="20031075" y="334518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Njc5Njk4MDQ2OTc2JnRleHRUeXBlPXRleHQmbGV2ZWw9USZyb3VuZD0wJmdyYWRpZW50V2F5PTAiLAoJIkxvZ28iIDogIiIsCgkiT3JpZ2luYWxVcmwiIDogImh0dHBzOi8vcGVyc29uYWwtYWN0Lndwcy5jbi92aXAtc3BhLzIwMjMvcXJjb2Rlc2Nhbi9pbmRleC5odG1sIgp9Cg=="/>
  </etc:cellImage>
  <etc:cellImage>
    <xdr:pic>
      <xdr:nvPicPr>
        <xdr:cNvPr id="8" name="ID_BBDAB1E894464BB3A6D095FE1C6B31B3" descr="et"/>
        <xdr:cNvPicPr>
          <a:picLocks noChangeAspect="1"/>
        </xdr:cNvPicPr>
      </xdr:nvPicPr>
      <xdr:blipFill>
        <a:blip r:embed="rId6"/>
        <a:stretch>
          <a:fillRect/>
        </a:stretch>
      </xdr:blipFill>
      <xdr:spPr>
        <a:xfrm>
          <a:off x="19050000" y="1619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c3OTAwMDIxMjU3MjA3ODA4JnRleHRUeXBlPXRleHQmbGV2ZWw9USZyb3VuZD0wJmdyYWRpZW50V2F5PTAiLAoJIkxvZ28iIDogIiIsCgkiT3JpZ2luYWxVcmwiIDogImh0dHBzOi8vcGVyc29uYWwtYWN0Lndwcy5jbi92aXAtc3BhLzIwMjMvcXJjb2Rlc2Nhbi9pbmRleC5odG1sIgp9Cg=="/>
  </etc:cellImage>
  <etc:cellImage>
    <xdr:pic>
      <xdr:nvPicPr>
        <xdr:cNvPr id="9" name="ID_974DB45C0662449FB5DED2ED199FF971" descr="et"/>
        <xdr:cNvPicPr>
          <a:picLocks noChangeAspect="1"/>
        </xdr:cNvPicPr>
      </xdr:nvPicPr>
      <xdr:blipFill>
        <a:blip r:embed="rId7"/>
        <a:stretch>
          <a:fillRect/>
        </a:stretch>
      </xdr:blipFill>
      <xdr:spPr>
        <a:xfrm>
          <a:off x="21116925" y="902684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c4OTA0MjgzNTEyNzAwOTI4JnRleHRUeXBlPXRleHQmbGV2ZWw9USZyb3VuZD0wJmdyYWRpZW50V2F5PTAiLAoJIkxvZ28iIDogIiIsCgkiT3JpZ2luYWxVcmwiIDogImh0dHBzOi8vcGVyc29uYWwtYWN0Lndwcy5jbi92aXAtc3BhLzIwMjMvcXJjb2Rlc2Nhbi9pbmRleC5odG1sIgp9Cg=="/>
  </etc:cellImage>
  <etc:cellImage>
    <xdr:pic>
      <xdr:nvPicPr>
        <xdr:cNvPr id="10" name="ID_09655E44FC7A40E08BD5056B4111D098" descr="KJ25754"/>
        <xdr:cNvPicPr/>
      </xdr:nvPicPr>
      <xdr:blipFill>
        <a:blip r:embed="rId8"/>
        <a:stretch>
          <a:fillRect/>
        </a:stretch>
      </xdr:blipFill>
      <xdr:spPr>
        <a:xfrm>
          <a:off x="0" y="0"/>
          <a:ext cx="2667000" cy="2667000"/>
        </a:xfrm>
        <a:prstGeom prst="rect">
          <a:avLst/>
        </a:prstGeom>
      </xdr:spPr>
    </xdr:pic>
  </etc:cellImage>
  <etc:cellImage>
    <xdr:pic>
      <xdr:nvPicPr>
        <xdr:cNvPr id="11" name="ID_86D1388007B2454680BAF4A85E090FDE" descr="et"/>
        <xdr:cNvPicPr>
          <a:picLocks noChangeAspect="1"/>
        </xdr:cNvPicPr>
      </xdr:nvPicPr>
      <xdr:blipFill>
        <a:blip r:embed="rId9"/>
        <a:stretch>
          <a:fillRect/>
        </a:stretch>
      </xdr:blipFill>
      <xdr:spPr>
        <a:xfrm>
          <a:off x="20031075" y="69056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4OTE0OTYyNTIwNTc4NDU3NjAmdGV4dFR5cGU9dGV4dCZsZXZlbD1RJnJvdW5kPTAmZ3JhZGllbnRXYXk9MCIsCgkiTG9nbyIgOiAiIiwKCSJPcmlnaW5hbFVybCIgOiAiaHR0cHM6Ly9wZXJzb25hbC1hY3Qud3BzLmNuL3ZpcC1zcGEvMjAyMy9xcmNvZGVzY2FuL2luZGV4Lmh0bWwiCn0K"/>
  </etc:cellImage>
  <etc:cellImage>
    <xdr:pic>
      <xdr:nvPicPr>
        <xdr:cNvPr id="12" name="ID_55472D6801DC459CBA459D8DA269E2ED" descr="KJ24852"/>
        <xdr:cNvPicPr>
          <a:picLocks noChangeAspect="1"/>
        </xdr:cNvPicPr>
      </xdr:nvPicPr>
      <xdr:blipFill>
        <a:blip r:embed="rId10"/>
        <a:stretch>
          <a:fillRect/>
        </a:stretch>
      </xdr:blipFill>
      <xdr:spPr>
        <a:xfrm>
          <a:off x="17328515" y="22437725"/>
          <a:ext cx="946150" cy="937895"/>
        </a:xfrm>
        <a:prstGeom prst="rect">
          <a:avLst/>
        </a:prstGeom>
      </xdr:spPr>
    </xdr:pic>
  </etc:cellImage>
  <etc:cellImage>
    <xdr:pic>
      <xdr:nvPicPr>
        <xdr:cNvPr id="13" name="ID_CEAFFCF6AB4F452AA370F7899AD417A9" descr="et"/>
        <xdr:cNvPicPr>
          <a:picLocks noChangeAspect="1"/>
        </xdr:cNvPicPr>
      </xdr:nvPicPr>
      <xdr:blipFill>
        <a:blip r:embed="rId11"/>
        <a:stretch>
          <a:fillRect/>
        </a:stretch>
      </xdr:blipFill>
      <xdr:spPr>
        <a:xfrm>
          <a:off x="20031075" y="102012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DkwNTE4OTkwOTIyNDQ4ODk2JnRleHRUeXBlPXRleHQmbGV2ZWw9USZyb3VuZD0wJmdyYWRpZW50V2F5PTAiLAoJIkxvZ28iIDogIiIsCgkiT3JpZ2luYWxVcmwiIDogImh0dHBzOi8vcGVyc29uYWwtYWN0Lndwcy5jbi92aXAtc3BhLzIwMjMvcXJjb2Rlc2Nhbi9pbmRleC5odG1sIgp9Cg=="/>
  </etc:cellImage>
  <etc:cellImage>
    <xdr:pic>
      <xdr:nvPicPr>
        <xdr:cNvPr id="14" name="ID_73C25E94E67C4DFBA565BF1EC96EE764" descr="et"/>
        <xdr:cNvPicPr>
          <a:picLocks noChangeAspect="1"/>
        </xdr:cNvPicPr>
      </xdr:nvPicPr>
      <xdr:blipFill>
        <a:blip r:embed="rId12"/>
        <a:stretch>
          <a:fillRect/>
        </a:stretch>
      </xdr:blipFill>
      <xdr:spPr>
        <a:xfrm>
          <a:off x="20031075" y="367474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zMTIyNDA0MzM5NDE3MDg4JnRleHRUeXBlPXRleHQmbGV2ZWw9USZyb3VuZD0wJmdyYWRpZW50V2F5PTAiLAoJIkxvZ28iIDogIiIsCgkiT3JpZ2luYWxVcmwiIDogImh0dHBzOi8vcGVyc29uYWwtYWN0Lndwcy5jbi92aXAtc3BhLzIwMjMvcXJjb2Rlc2Nhbi9pbmRleC5odG1sIgp9Cg=="/>
  </etc:cellImage>
  <etc:cellImage>
    <xdr:pic>
      <xdr:nvPicPr>
        <xdr:cNvPr id="15" name="ID_69F1A9254C1D44629E01BF8847D817AF" descr="et"/>
        <xdr:cNvPicPr>
          <a:picLocks noChangeAspect="1"/>
        </xdr:cNvPicPr>
      </xdr:nvPicPr>
      <xdr:blipFill>
        <a:blip r:embed="rId13"/>
        <a:stretch>
          <a:fillRect/>
        </a:stretch>
      </xdr:blipFill>
      <xdr:spPr>
        <a:xfrm>
          <a:off x="20031075" y="85534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c3NTQ3OTIxMDI1MjY5NzYwJnRleHRUeXBlPXRleHQmbGV2ZWw9USZyb3VuZD0wJmdyYWRpZW50V2F5PTAiLAoJIkxvZ28iIDogIiIsCgkiT3JpZ2luYWxVcmwiIDogImh0dHBzOi8vcGVyc29uYWwtYWN0Lndwcy5jbi92aXAtc3BhLzIwMjMvcXJjb2Rlc2Nhbi9pbmRleC5odG1sIgp9Cg=="/>
  </etc:cellImage>
  <etc:cellImage>
    <xdr:pic>
      <xdr:nvPicPr>
        <xdr:cNvPr id="16" name="ID_6F8EAFEAA71143A58BFA084B7AAE681F" descr="et"/>
        <xdr:cNvPicPr>
          <a:picLocks noChangeAspect="1"/>
        </xdr:cNvPicPr>
      </xdr:nvPicPr>
      <xdr:blipFill>
        <a:blip r:embed="rId14"/>
        <a:stretch>
          <a:fillRect/>
        </a:stretch>
      </xdr:blipFill>
      <xdr:spPr>
        <a:xfrm>
          <a:off x="20031075" y="136779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5ODU4NDU5MTQ0NTMxNDc2NDgmdGV4dFR5cGU9dGV4dCZsZXZlbD1RJnJvdW5kPTAmZ3JhZGllbnRXYXk9MCIsCgkiTG9nbyIgOiAiIiwKCSJPcmlnaW5hbFVybCIgOiAiaHR0cHM6Ly9wZXJzb25hbC1hY3Qud3BzLmNuL3ZpcC1zcGEvMjAyMy9xcmNvZGVzY2FuL2luZGV4Lmh0bWwiCn0K"/>
  </etc:cellImage>
  <etc:cellImage>
    <xdr:pic>
      <xdr:nvPicPr>
        <xdr:cNvPr id="17" name="ID_A6019DA9EC5940D49F43CA590CCD1538" descr="KJ25340"/>
        <xdr:cNvPicPr/>
      </xdr:nvPicPr>
      <xdr:blipFill>
        <a:blip r:embed="rId15"/>
        <a:stretch>
          <a:fillRect/>
        </a:stretch>
      </xdr:blipFill>
      <xdr:spPr>
        <a:xfrm>
          <a:off x="0" y="0"/>
          <a:ext cx="2667000" cy="2667000"/>
        </a:xfrm>
        <a:prstGeom prst="rect">
          <a:avLst/>
        </a:prstGeom>
      </xdr:spPr>
    </xdr:pic>
  </etc:cellImage>
  <etc:cellImage>
    <xdr:pic>
      <xdr:nvPicPr>
        <xdr:cNvPr id="18" name="ID_3240D61DA1DB402D91E932DD91BFF306" descr="et"/>
        <xdr:cNvPicPr>
          <a:picLocks noChangeAspect="1"/>
        </xdr:cNvPicPr>
      </xdr:nvPicPr>
      <xdr:blipFill>
        <a:blip r:embed="rId16"/>
        <a:stretch>
          <a:fillRect/>
        </a:stretch>
      </xdr:blipFill>
      <xdr:spPr>
        <a:xfrm>
          <a:off x="20031075" y="268605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UxMTAyNzAzODc5MTkyNTc2JnRleHRUeXBlPXRleHQmbGV2ZWw9USZyb3VuZD0wJmdyYWRpZW50V2F5PTAiLAoJIkxvZ28iIDogIiIsCgkiT3JpZ2luYWxVcmwiIDogImh0dHBzOi8vcGVyc29uYWwtYWN0Lndwcy5jbi92aXAtc3BhLzIwMjMvcXJjb2Rlc2Nhbi9pbmRleC5odG1sIgp9Cg=="/>
  </etc:cellImage>
  <etc:cellImage>
    <xdr:pic>
      <xdr:nvPicPr>
        <xdr:cNvPr id="19" name="ID_C94442BD82574FFCA22CA62E1123B6F0" descr="et"/>
        <xdr:cNvPicPr>
          <a:picLocks noChangeAspect="1"/>
        </xdr:cNvPicPr>
      </xdr:nvPicPr>
      <xdr:blipFill>
        <a:blip r:embed="rId17"/>
        <a:stretch>
          <a:fillRect/>
        </a:stretch>
      </xdr:blipFill>
      <xdr:spPr>
        <a:xfrm>
          <a:off x="20031075" y="153257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0MTI0MDMxNDg5ODY3Nzc2JnRleHRUeXBlPXRleHQmbGV2ZWw9USZyb3VuZD0wJmdyYWRpZW50V2F5PTAiLAoJIkxvZ28iIDogIiIsCgkiT3JpZ2luYWxVcmwiIDogImh0dHBzOi8vcGVyc29uYWwtYWN0Lndwcy5jbi92aXAtc3BhLzIwMjMvcXJjb2Rlc2Nhbi9pbmRleC5odG1sIgp9Cg=="/>
  </etc:cellImage>
  <etc:cellImage>
    <xdr:pic>
      <xdr:nvPicPr>
        <xdr:cNvPr id="20" name="ID_D90243D0FF474264A2CFFFAE90436DA9" descr="KJ25337"/>
        <xdr:cNvPicPr/>
      </xdr:nvPicPr>
      <xdr:blipFill>
        <a:blip r:embed="rId18"/>
        <a:stretch>
          <a:fillRect/>
        </a:stretch>
      </xdr:blipFill>
      <xdr:spPr>
        <a:xfrm>
          <a:off x="0" y="0"/>
          <a:ext cx="2667000" cy="2667000"/>
        </a:xfrm>
        <a:prstGeom prst="rect">
          <a:avLst/>
        </a:prstGeom>
      </xdr:spPr>
    </xdr:pic>
  </etc:cellImage>
  <etc:cellImage>
    <xdr:pic>
      <xdr:nvPicPr>
        <xdr:cNvPr id="21" name="ID_5E7AF74EF34A41378274CAD659CD9FA6" descr="et"/>
        <xdr:cNvPicPr>
          <a:picLocks noChangeAspect="1"/>
        </xdr:cNvPicPr>
      </xdr:nvPicPr>
      <xdr:blipFill>
        <a:blip r:embed="rId19"/>
        <a:stretch>
          <a:fillRect/>
        </a:stretch>
      </xdr:blipFill>
      <xdr:spPr>
        <a:xfrm>
          <a:off x="20031075" y="186213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yMDY4MjY4NTIzNTIwJnRleHRUeXBlPXRleHQmbGV2ZWw9USZyb3VuZD0wJmdyYWRpZW50V2F5PTAiLAoJIkxvZ28iIDogIiIsCgkiT3JpZ2luYWxVcmwiIDogImh0dHBzOi8vcGVyc29uYWwtYWN0Lndwcy5jbi92aXAtc3BhLzIwMjMvcXJjb2Rlc2Nhbi9pbmRleC5odG1sIgp9Cg=="/>
  </etc:cellImage>
  <etc:cellImage>
    <xdr:pic>
      <xdr:nvPicPr>
        <xdr:cNvPr id="22" name="ID_FA3BE90F294641F2B0664563D49C9DC3" descr="et"/>
        <xdr:cNvPicPr>
          <a:picLocks noChangeAspect="1"/>
        </xdr:cNvPicPr>
      </xdr:nvPicPr>
      <xdr:blipFill>
        <a:blip r:embed="rId20"/>
        <a:stretch>
          <a:fillRect/>
        </a:stretch>
      </xdr:blipFill>
      <xdr:spPr>
        <a:xfrm>
          <a:off x="20031075" y="169735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ODU5NDE1NTg0NzY4JnRleHRUeXBlPXRleHQmbGV2ZWw9USZyb3VuZD0wJmdyYWRpZW50V2F5PTAiLAoJIkxvZ28iIDogIiIsCgkiT3JpZ2luYWxVcmwiIDogImh0dHBzOi8vcGVyc29uYWwtYWN0Lndwcy5jbi92aXAtc3BhLzIwMjMvcXJjb2Rlc2Nhbi9pbmRleC5odG1sIgp9Cg=="/>
  </etc:cellImage>
  <etc:cellImage>
    <xdr:pic>
      <xdr:nvPicPr>
        <xdr:cNvPr id="23" name="ID_D9C12885DEA3400585052D0353F4DE60" descr="et"/>
        <xdr:cNvPicPr>
          <a:picLocks noChangeAspect="1"/>
        </xdr:cNvPicPr>
      </xdr:nvPicPr>
      <xdr:blipFill>
        <a:blip r:embed="rId21"/>
        <a:stretch>
          <a:fillRect/>
        </a:stretch>
      </xdr:blipFill>
      <xdr:spPr>
        <a:xfrm>
          <a:off x="20031075" y="202692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xOTE1MjQzNTM2Mzg0JnRleHRUeXBlPXRleHQmbGV2ZWw9USZyb3VuZD0wJmdyYWRpZW50V2F5PTAiLAoJIkxvZ28iIDogIiIsCgkiT3JpZ2luYWxVcmwiIDogImh0dHBzOi8vcGVyc29uYWwtYWN0Lndwcy5jbi92aXAtc3BhLzIwMjMvcXJjb2Rlc2Nhbi9pbmRleC5odG1sIgp9Cg=="/>
  </etc:cellImage>
  <etc:cellImage>
    <xdr:pic>
      <xdr:nvPicPr>
        <xdr:cNvPr id="24" name="ID_3139E104657E4B7690DC8C44758135AA" descr="et"/>
        <xdr:cNvPicPr>
          <a:picLocks noChangeAspect="1"/>
        </xdr:cNvPicPr>
      </xdr:nvPicPr>
      <xdr:blipFill>
        <a:blip r:embed="rId22"/>
        <a:stretch>
          <a:fillRect/>
        </a:stretch>
      </xdr:blipFill>
      <xdr:spPr>
        <a:xfrm>
          <a:off x="20031075" y="219170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TQ1NjQzMTU4NDUzODc4Nzg0JnRleHRUeXBlPXRleHQmbGV2ZWw9USZyb3VuZD0wJmdyYWRpZW50V2F5PTAiLAoJIkxvZ28iIDogIiIsCgkiT3JpZ2luYWxVcmwiIDogImh0dHBzOi8vcGVyc29uYWwtYWN0Lndwcy5jbi92aXAtc3BhLzIwMjMvcXJjb2Rlc2Nhbi9pbmRleC5odG1sIgp9Cg=="/>
  </etc:cellImage>
  <etc:cellImage>
    <xdr:pic>
      <xdr:nvPicPr>
        <xdr:cNvPr id="25" name="ID_5236E66BB9A14102A127521623FC07E1" descr="et"/>
        <xdr:cNvPicPr>
          <a:picLocks noChangeAspect="1"/>
        </xdr:cNvPicPr>
      </xdr:nvPicPr>
      <xdr:blipFill>
        <a:blip r:embed="rId23"/>
        <a:stretch>
          <a:fillRect/>
        </a:stretch>
      </xdr:blipFill>
      <xdr:spPr>
        <a:xfrm>
          <a:off x="20031075" y="235648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TMxNTAwNDk4MTgwODk4ODE2JnRleHRUeXBlPXRleHQmbGV2ZWw9USZyb3VuZD0wJmdyYWRpZW50V2F5PTAiLAoJIkxvZ28iIDogIiIsCgkiT3JpZ2luYWxVcmwiIDogImh0dHBzOi8vcGVyc29uYWwtYWN0Lndwcy5jbi92aXAtc3BhLzIwMjMvcXJjb2Rlc2Nhbi9pbmRleC5odG1sIgp9Cg=="/>
  </etc:cellImage>
  <etc:cellImage>
    <xdr:pic>
      <xdr:nvPicPr>
        <xdr:cNvPr id="26" name="ID_B5749418053C401E9F5758ACA352E6E1" descr="et"/>
        <xdr:cNvPicPr>
          <a:picLocks noChangeAspect="1"/>
        </xdr:cNvPicPr>
      </xdr:nvPicPr>
      <xdr:blipFill>
        <a:blip r:embed="rId24"/>
        <a:stretch>
          <a:fillRect/>
        </a:stretch>
      </xdr:blipFill>
      <xdr:spPr>
        <a:xfrm>
          <a:off x="9791700" y="1628775"/>
          <a:ext cx="2857500" cy="290830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NUEzQkMwRUUtQjFERC0xMUVBLUI1Q0UtNTA2QjRCRkYyNDRDJTNGdGl0bGUlM0QlMjVFNSUyNTk1JTI1ODYlMjVFNSUyNThBJTI1QTElMjVFOCUyNThCJTI1QjElMjVFOCUyNUFGJTI1QUQlMjVFNSUyNTkwJTI1QUMlMjVFOCUyNUFGJTI1QjQlMjVFNSUyNUFFJTI1OUUlMjVFOCUyNUFFJTI1QUQlMjVFNiUyNTk1JTI1OTklMjVFNyUyNUE4JTI1OEImdGV4dFR5cGU9dGV4dCZsZXZlbD1RJnJvdW5kPTAmZ3JhZGllbnRXYXk9MCIsCgkiTG9nbyIgOiAiIiwKCSJPcmlnaW5hbFVybCIgOiAiaHR0cHM6Ly9wZXJzb25hbC1hY3Qud3BzLmNuL3ZpcC1zcGEvMjAyMy9xcmNvZGVzY2FuL2luZGV4Lmh0bWwiCn0K"/>
  </etc:cellImage>
  <etc:cellImage>
    <xdr:pic>
      <xdr:nvPicPr>
        <xdr:cNvPr id="27" name="ID_07794C885F5E477F94351EF8820DF9A0" descr="et"/>
        <xdr:cNvPicPr>
          <a:picLocks noChangeAspect="1"/>
        </xdr:cNvPicPr>
      </xdr:nvPicPr>
      <xdr:blipFill>
        <a:blip r:embed="rId25"/>
        <a:stretch>
          <a:fillRect/>
        </a:stretch>
      </xdr:blipFill>
      <xdr:spPr>
        <a:xfrm>
          <a:off x="9791700" y="5114925"/>
          <a:ext cx="2857500" cy="288925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Rjk2NEVBQkItOUVFOC0xMUVFLTlBNDctMDAxNjNFMEZEQjI5JTNGdGl0bGUlM0QlMjVFNSUyNUI3JTI1QTUlMjVFNyUyNUE4JTI1OEIlMjVFNSUyNTg4JTI1QjYlMjVFNSUyNTlCJTI1QkUlMjVFNiUyNTk1JTI1OTklMjVFNyUyNUE4JTI1OEIlMjVFRiUyNUJDJTI1ODglMjVFNyUyNUFDJTI1QUMyJTI1RTclMjU4OSUyNTg4JTI1RUYlMjVCQyUyNTg5JnRleHRUeXBlPXRleHQmbGV2ZWw9USZyb3VuZD0wJmdyYWRpZW50V2F5PTAiLAoJIkxvZ28iIDogIiIsCgkiT3JpZ2luYWxVcmwiIDogImh0dHBzOi8vcGVyc29uYWwtYWN0Lndwcy5jbi92aXAtc3BhLzIwMjMvcXJjb2Rlc2Nhbi9pbmRleC5odG1sIgp9Cg=="/>
  </etc:cellImage>
  <etc:cellImage>
    <xdr:pic>
      <xdr:nvPicPr>
        <xdr:cNvPr id="28" name="ID_FA95BF0C976B416F90CAB2ABBB33DBCB" descr="et"/>
        <xdr:cNvPicPr>
          <a:picLocks noChangeAspect="1"/>
        </xdr:cNvPicPr>
      </xdr:nvPicPr>
      <xdr:blipFill>
        <a:blip r:embed="rId26"/>
        <a:stretch>
          <a:fillRect/>
        </a:stretch>
      </xdr:blipFill>
      <xdr:spPr>
        <a:xfrm>
          <a:off x="20031075" y="301561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MjU2NTUxNDkzNjMyJnRleHRUeXBlPXRleHQmbGV2ZWw9USZyb3VuZD0wJmdyYWRpZW50V2F5PTAiLAoJIkxvZ28iIDogIiIsCgkiT3JpZ2luYWxVcmwiIDogImh0dHBzOi8vcGVyc29uYWwtYWN0Lndwcy5jbi92aXAtc3BhLzIwMjMvcXJjb2Rlc2Nhbi9pbmRleC5odG1sIgp9Cg=="/>
  </etc:cellImage>
  <etc:cellImage>
    <xdr:pic>
      <xdr:nvPicPr>
        <xdr:cNvPr id="29" name="ID_D18851AE209148C0B96223711735728C" descr="et"/>
        <xdr:cNvPicPr>
          <a:picLocks noChangeAspect="1"/>
        </xdr:cNvPicPr>
      </xdr:nvPicPr>
      <xdr:blipFill>
        <a:blip r:embed="rId27"/>
        <a:stretch>
          <a:fillRect/>
        </a:stretch>
      </xdr:blipFill>
      <xdr:spPr>
        <a:xfrm>
          <a:off x="20031075" y="252126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g4NDI3MTE3NTA3MjQ4MTI4JnRleHRUeXBlPXRleHQmbGV2ZWw9USZyb3VuZD0wJmdyYWRpZW50V2F5PTAiLAoJIkxvZ28iIDogIiIsCgkiT3JpZ2luYWxVcmwiIDogImh0dHBzOi8vcGVyc29uYWwtYWN0Lndwcy5jbi92aXAtc3BhLzIwMjMvcXJjb2Rlc2Nhbi9pbmRleC5odG1sIgp9Cg=="/>
  </etc:cellImage>
  <etc:cellImage>
    <xdr:pic>
      <xdr:nvPicPr>
        <xdr:cNvPr id="30" name="ID_8B41EE66838F47F99F869F41D433D585" descr="et"/>
        <xdr:cNvPicPr>
          <a:picLocks noChangeAspect="1"/>
        </xdr:cNvPicPr>
      </xdr:nvPicPr>
      <xdr:blipFill>
        <a:blip r:embed="rId28"/>
        <a:stretch>
          <a:fillRect/>
        </a:stretch>
      </xdr:blipFill>
      <xdr:spPr>
        <a:xfrm>
          <a:off x="20031075" y="285083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5OTIzNTYxNTA0NzY4JnRleHRUeXBlPXRleHQmbGV2ZWw9USZyb3VuZD0wJmdyYWRpZW50V2F5PTAiLAoJIkxvZ28iIDogIiIsCgkiT3JpZ2luYWxVcmwiIDogImh0dHBzOi8vcGVyc29uYWwtYWN0Lndwcy5jbi92aXAtc3BhLzIwMjMvcXJjb2Rlc2Nhbi9pbmRleC5odG1sIgp9Cg=="/>
  </etc:cellImage>
  <etc:cellImage>
    <xdr:pic>
      <xdr:nvPicPr>
        <xdr:cNvPr id="31" name="ID_79F3957FD52B42CC93794DF4EBD4E622" descr="KJ25283"/>
        <xdr:cNvPicPr/>
      </xdr:nvPicPr>
      <xdr:blipFill>
        <a:blip r:embed="rId29"/>
        <a:stretch>
          <a:fillRect/>
        </a:stretch>
      </xdr:blipFill>
      <xdr:spPr>
        <a:xfrm>
          <a:off x="0" y="0"/>
          <a:ext cx="2667000" cy="2667000"/>
        </a:xfrm>
        <a:prstGeom prst="rect">
          <a:avLst/>
        </a:prstGeom>
      </xdr:spPr>
    </xdr:pic>
  </etc:cellImage>
  <etc:cellImage>
    <xdr:pic>
      <xdr:nvPicPr>
        <xdr:cNvPr id="32" name="ID_C3DA6287D5334912B860360441179F73" descr="et"/>
        <xdr:cNvPicPr>
          <a:picLocks noChangeAspect="1"/>
        </xdr:cNvPicPr>
      </xdr:nvPicPr>
      <xdr:blipFill>
        <a:blip r:embed="rId30"/>
        <a:stretch>
          <a:fillRect/>
        </a:stretch>
      </xdr:blipFill>
      <xdr:spPr>
        <a:xfrm>
          <a:off x="21116925" y="515778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5NTYxNTcyMDk4MDQ4JnRleHRUeXBlPXRleHQmbGV2ZWw9USZyb3VuZD0wJmdyYWRpZW50V2F5PTAiLAoJIkxvZ28iIDogIiIsCgkiT3JpZ2luYWxVcmwiIDogImh0dHBzOi8vcGVyc29uYWwtYWN0Lndwcy5jbi92aXAtc3BhLzIwMjMvcXJjb2Rlc2Nhbi9pbmRleC5odG1sIgp9Cg=="/>
  </etc:cellImage>
  <etc:cellImage>
    <xdr:pic>
      <xdr:nvPicPr>
        <xdr:cNvPr id="33" name="ID_769FB8361C0E490FBF716644E7891621" descr="KJ25339"/>
        <xdr:cNvPicPr/>
      </xdr:nvPicPr>
      <xdr:blipFill>
        <a:blip r:embed="rId31"/>
        <a:stretch>
          <a:fillRect/>
        </a:stretch>
      </xdr:blipFill>
      <xdr:spPr>
        <a:xfrm>
          <a:off x="0" y="0"/>
          <a:ext cx="2667000" cy="2667000"/>
        </a:xfrm>
        <a:prstGeom prst="rect">
          <a:avLst/>
        </a:prstGeom>
      </xdr:spPr>
    </xdr:pic>
  </etc:cellImage>
  <etc:cellImage>
    <xdr:pic>
      <xdr:nvPicPr>
        <xdr:cNvPr id="34" name="ID_EBD97A4B194F4B03BF6D3A0DEAD73445" descr="et"/>
        <xdr:cNvPicPr>
          <a:picLocks noChangeAspect="1"/>
        </xdr:cNvPicPr>
      </xdr:nvPicPr>
      <xdr:blipFill>
        <a:blip r:embed="rId32"/>
        <a:stretch>
          <a:fillRect/>
        </a:stretch>
      </xdr:blipFill>
      <xdr:spPr>
        <a:xfrm>
          <a:off x="21116925" y="598170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QyMDYwNzIzODQ3MTY4JnRleHRUeXBlPXRleHQmbGV2ZWw9USZyb3VuZD0wJmdyYWRpZW50V2F5PTAiLAoJIkxvZ28iIDogIiIsCgkiT3JpZ2luYWxVcmwiIDogImh0dHBzOi8vcGVyc29uYWwtYWN0Lndwcy5jbi92aXAtc3BhLzIwMjMvcXJjb2Rlc2Nhbi9pbmRleC5odG1sIgp9Cg=="/>
  </etc:cellImage>
  <etc:cellImage>
    <xdr:pic>
      <xdr:nvPicPr>
        <xdr:cNvPr id="35" name="ID_04A7106DEF054A7ABFD2368FEF8677D5" descr="et"/>
        <xdr:cNvPicPr>
          <a:picLocks noChangeAspect="1"/>
        </xdr:cNvPicPr>
      </xdr:nvPicPr>
      <xdr:blipFill>
        <a:blip r:embed="rId33"/>
        <a:stretch>
          <a:fillRect/>
        </a:stretch>
      </xdr:blipFill>
      <xdr:spPr>
        <a:xfrm>
          <a:off x="20031075" y="318039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MTMyMjE5NzQwMTYwJnRleHRUeXBlPXRleHQmbGV2ZWw9USZyb3VuZD0wJmdyYWRpZW50V2F5PTAiLAoJIkxvZ28iIDogIiIsCgkiT3JpZ2luYWxVcmwiIDogImh0dHBzOi8vcGVyc29uYWwtYWN0Lndwcy5jbi92aXAtc3BhLzIwMjMvcXJjb2Rlc2Nhbi9pbmRleC5odG1sIgp9Cg=="/>
  </etc:cellImage>
  <etc:cellImage>
    <xdr:pic>
      <xdr:nvPicPr>
        <xdr:cNvPr id="36" name="ID_3042F8449074485B95F49B65F1C06020" descr="et"/>
        <xdr:cNvPicPr>
          <a:picLocks noChangeAspect="1"/>
        </xdr:cNvPicPr>
      </xdr:nvPicPr>
      <xdr:blipFill>
        <a:blip r:embed="rId34"/>
        <a:stretch>
          <a:fillRect/>
        </a:stretch>
      </xdr:blipFill>
      <xdr:spPr>
        <a:xfrm>
          <a:off x="21116925" y="664083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UxNjUzMjY0ODY3MzI4JnRleHRUeXBlPXRleHQmbGV2ZWw9USZyb3VuZD0wJmdyYWRpZW50V2F5PTAiLAoJIkxvZ28iIDogIiIsCgkiT3JpZ2luYWxVcmwiIDogImh0dHBzOi8vcGVyc29uYWwtYWN0Lndwcy5jbi92aXAtc3BhLzIwMjMvcXJjb2Rlc2Nhbi9pbmRleC5odG1sIgp9Cg=="/>
  </etc:cellImage>
  <etc:cellImage>
    <xdr:pic>
      <xdr:nvPicPr>
        <xdr:cNvPr id="37" name="ID_9DC9B56F43524F32BC186A80651059EF" descr="KJ25435"/>
        <xdr:cNvPicPr/>
      </xdr:nvPicPr>
      <xdr:blipFill>
        <a:blip r:embed="rId35"/>
        <a:stretch>
          <a:fillRect/>
        </a:stretch>
      </xdr:blipFill>
      <xdr:spPr>
        <a:xfrm>
          <a:off x="0" y="0"/>
          <a:ext cx="2667000" cy="2667000"/>
        </a:xfrm>
        <a:prstGeom prst="rect">
          <a:avLst/>
        </a:prstGeom>
      </xdr:spPr>
    </xdr:pic>
  </etc:cellImage>
  <etc:cellImage>
    <xdr:pic>
      <xdr:nvPicPr>
        <xdr:cNvPr id="38" name="ID_B3F59A6C598948ABBE1836D3E024DFEA" descr="KJ24767"/>
        <xdr:cNvPicPr>
          <a:picLocks noChangeAspect="1"/>
        </xdr:cNvPicPr>
      </xdr:nvPicPr>
      <xdr:blipFill>
        <a:blip r:embed="rId36"/>
        <a:stretch>
          <a:fillRect/>
        </a:stretch>
      </xdr:blipFill>
      <xdr:spPr>
        <a:xfrm>
          <a:off x="17328515" y="21475700"/>
          <a:ext cx="946150" cy="937895"/>
        </a:xfrm>
        <a:prstGeom prst="rect">
          <a:avLst/>
        </a:prstGeom>
      </xdr:spPr>
    </xdr:pic>
  </etc:cellImage>
  <etc:cellImage>
    <xdr:pic>
      <xdr:nvPicPr>
        <xdr:cNvPr id="39" name="ID_B46189E80FCA465AB58E1E5F119B3BF2" descr="KJ24853"/>
        <xdr:cNvPicPr>
          <a:picLocks noChangeAspect="1"/>
        </xdr:cNvPicPr>
      </xdr:nvPicPr>
      <xdr:blipFill>
        <a:blip r:embed="rId37"/>
        <a:stretch>
          <a:fillRect/>
        </a:stretch>
      </xdr:blipFill>
      <xdr:spPr>
        <a:xfrm>
          <a:off x="17328515" y="23399750"/>
          <a:ext cx="946150" cy="937895"/>
        </a:xfrm>
        <a:prstGeom prst="rect">
          <a:avLst/>
        </a:prstGeom>
      </xdr:spPr>
    </xdr:pic>
  </etc:cellImage>
  <etc:cellImage>
    <xdr:pic>
      <xdr:nvPicPr>
        <xdr:cNvPr id="40" name="ID_38734ACB75C74B5FB6C277062FF0C154" descr="KJ24854"/>
        <xdr:cNvPicPr>
          <a:picLocks noChangeAspect="1"/>
        </xdr:cNvPicPr>
      </xdr:nvPicPr>
      <xdr:blipFill>
        <a:blip r:embed="rId38"/>
        <a:stretch>
          <a:fillRect/>
        </a:stretch>
      </xdr:blipFill>
      <xdr:spPr>
        <a:xfrm>
          <a:off x="17328515" y="24361775"/>
          <a:ext cx="946150" cy="937895"/>
        </a:xfrm>
        <a:prstGeom prst="rect">
          <a:avLst/>
        </a:prstGeom>
      </xdr:spPr>
    </xdr:pic>
  </etc:cellImage>
  <etc:cellImage>
    <xdr:pic>
      <xdr:nvPicPr>
        <xdr:cNvPr id="41" name="ID_8FE6D1FA8ADB41EBAF881873239C2C53" descr="KJ25774"/>
        <xdr:cNvPicPr/>
      </xdr:nvPicPr>
      <xdr:blipFill>
        <a:blip r:embed="rId39"/>
        <a:stretch>
          <a:fillRect/>
        </a:stretch>
      </xdr:blipFill>
      <xdr:spPr>
        <a:xfrm>
          <a:off x="0" y="0"/>
          <a:ext cx="2667000" cy="2667000"/>
        </a:xfrm>
        <a:prstGeom prst="rect">
          <a:avLst/>
        </a:prstGeom>
      </xdr:spPr>
    </xdr:pic>
  </etc:cellImage>
  <etc:cellImage>
    <xdr:pic>
      <xdr:nvPicPr>
        <xdr:cNvPr id="42" name="ID_B3928103C3D04AB396706787623E94FB" descr="KJ24881"/>
        <xdr:cNvPicPr>
          <a:picLocks noChangeAspect="1"/>
        </xdr:cNvPicPr>
      </xdr:nvPicPr>
      <xdr:blipFill>
        <a:blip r:embed="rId40"/>
        <a:stretch>
          <a:fillRect/>
        </a:stretch>
      </xdr:blipFill>
      <xdr:spPr>
        <a:xfrm>
          <a:off x="17328515" y="26285825"/>
          <a:ext cx="946150" cy="937895"/>
        </a:xfrm>
        <a:prstGeom prst="rect">
          <a:avLst/>
        </a:prstGeom>
      </xdr:spPr>
    </xdr:pic>
  </etc:cellImage>
  <etc:cellImage>
    <xdr:pic>
      <xdr:nvPicPr>
        <xdr:cNvPr id="43" name="ID_CCD00BA8117143BEBEA927F8ECB40FBF" descr="KJ24963"/>
        <xdr:cNvPicPr>
          <a:picLocks noChangeAspect="1"/>
        </xdr:cNvPicPr>
      </xdr:nvPicPr>
      <xdr:blipFill>
        <a:blip r:embed="rId41"/>
        <a:stretch>
          <a:fillRect/>
        </a:stretch>
      </xdr:blipFill>
      <xdr:spPr>
        <a:xfrm>
          <a:off x="17343120" y="27251660"/>
          <a:ext cx="930275" cy="930275"/>
        </a:xfrm>
        <a:prstGeom prst="rect">
          <a:avLst/>
        </a:prstGeom>
      </xdr:spPr>
    </xdr:pic>
  </etc:cellImage>
  <etc:cellImage>
    <xdr:pic>
      <xdr:nvPicPr>
        <xdr:cNvPr id="44" name="ID_8D080117328A4AA497AA5C28E72EA8E4" descr="KJ25138"/>
        <xdr:cNvPicPr/>
      </xdr:nvPicPr>
      <xdr:blipFill>
        <a:blip r:embed="rId42"/>
        <a:stretch>
          <a:fillRect/>
        </a:stretch>
      </xdr:blipFill>
      <xdr:spPr>
        <a:xfrm>
          <a:off x="0" y="0"/>
          <a:ext cx="2667000" cy="2667000"/>
        </a:xfrm>
        <a:prstGeom prst="rect">
          <a:avLst/>
        </a:prstGeom>
      </xdr:spPr>
    </xdr:pic>
  </etc:cellImage>
  <etc:cellImage>
    <xdr:pic>
      <xdr:nvPicPr>
        <xdr:cNvPr id="45" name="ID_6C4C64179BC74F1A84AAB085C0742507" descr="et"/>
        <xdr:cNvPicPr>
          <a:picLocks noChangeAspect="1"/>
        </xdr:cNvPicPr>
      </xdr:nvPicPr>
      <xdr:blipFill>
        <a:blip r:embed="rId43"/>
        <a:stretch>
          <a:fillRect/>
        </a:stretch>
      </xdr:blipFill>
      <xdr:spPr>
        <a:xfrm>
          <a:off x="20031075" y="161925"/>
          <a:ext cx="2857500" cy="285750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MjRBMjA1REQtOTE3NC00NDgyLUJDQ0ItRTcxQzkzOUIzQTRFJTNGdGl0bGUlM0QlMjVFOCUyNUFGJTI1QkUlMjVFNyUyNUE4JTI1OEIlMjVFOCUyNUFFJTI1QkUlMjVFOCUyNUFFJTI1QTElMjVFNCUyNUI4JTI1OEUlMjVFOCUyNUFGJTI1ODQlMjVFNCUyNUJCJTI1QjcmdGV4dFR5cGU9dGV4dCZsZXZlbD1RJnJvdW5kPTAmZ3JhZGllbnRXYXk9MCIsCgkiTG9nbyIgOiAiIiwKCSJPcmlnaW5hbFVybCIgOiAiaHR0cHM6Ly9wZXJzb25hbC1hY3Qud3BzLmNuL3ZpcC1zcGEvMjAyMy9xcmNvZGVzY2FuL2luZGV4Lmh0bWwiCn0K"/>
  </etc:cellImage>
  <etc:cellImage>
    <xdr:pic>
      <xdr:nvPicPr>
        <xdr:cNvPr id="46" name="ID_C5A8CAC5DA1649E5960F7FD087E53FE3" descr="KJ25196"/>
        <xdr:cNvPicPr/>
      </xdr:nvPicPr>
      <xdr:blipFill>
        <a:blip r:embed="rId44"/>
        <a:stretch>
          <a:fillRect/>
        </a:stretch>
      </xdr:blipFill>
      <xdr:spPr>
        <a:xfrm>
          <a:off x="0" y="0"/>
          <a:ext cx="2667000" cy="2667000"/>
        </a:xfrm>
        <a:prstGeom prst="rect">
          <a:avLst/>
        </a:prstGeom>
      </xdr:spPr>
    </xdr:pic>
  </etc:cellImage>
  <etc:cellImage>
    <xdr:pic>
      <xdr:nvPicPr>
        <xdr:cNvPr id="47" name="ID_6DA875F957134959AB865AAD5BA90A8E" descr="KJ25381"/>
        <xdr:cNvPicPr/>
      </xdr:nvPicPr>
      <xdr:blipFill>
        <a:blip r:embed="rId45"/>
        <a:stretch>
          <a:fillRect/>
        </a:stretch>
      </xdr:blipFill>
      <xdr:spPr>
        <a:xfrm>
          <a:off x="0" y="0"/>
          <a:ext cx="2667000" cy="2667000"/>
        </a:xfrm>
        <a:prstGeom prst="rect">
          <a:avLst/>
        </a:prstGeom>
      </xdr:spPr>
    </xdr:pic>
  </etc:cellImage>
  <etc:cellImage>
    <xdr:pic>
      <xdr:nvPicPr>
        <xdr:cNvPr id="48" name="ID_B43BC18850154D7AB0F96F63F6279068" descr="KJ25267"/>
        <xdr:cNvPicPr/>
      </xdr:nvPicPr>
      <xdr:blipFill>
        <a:blip r:embed="rId46"/>
        <a:stretch>
          <a:fillRect/>
        </a:stretch>
      </xdr:blipFill>
      <xdr:spPr>
        <a:xfrm>
          <a:off x="0" y="0"/>
          <a:ext cx="2667000" cy="2667000"/>
        </a:xfrm>
        <a:prstGeom prst="rect">
          <a:avLst/>
        </a:prstGeom>
      </xdr:spPr>
    </xdr:pic>
  </etc:cellImage>
  <etc:cellImage>
    <xdr:pic>
      <xdr:nvPicPr>
        <xdr:cNvPr id="49" name="ID_4A9D208F222B436E9B85484F29A62145" descr="KJ25350"/>
        <xdr:cNvPicPr/>
      </xdr:nvPicPr>
      <xdr:blipFill>
        <a:blip r:embed="rId47"/>
        <a:stretch>
          <a:fillRect/>
        </a:stretch>
      </xdr:blipFill>
      <xdr:spPr>
        <a:xfrm>
          <a:off x="0" y="0"/>
          <a:ext cx="2667000" cy="2667000"/>
        </a:xfrm>
        <a:prstGeom prst="rect">
          <a:avLst/>
        </a:prstGeom>
      </xdr:spPr>
    </xdr:pic>
  </etc:cellImage>
  <etc:cellImage>
    <xdr:pic>
      <xdr:nvPicPr>
        <xdr:cNvPr id="50" name="ID_4134D8DFBF2B4B1698FA69A5D92855F7" descr="KJ25436"/>
        <xdr:cNvPicPr/>
      </xdr:nvPicPr>
      <xdr:blipFill>
        <a:blip r:embed="rId48"/>
        <a:stretch>
          <a:fillRect/>
        </a:stretch>
      </xdr:blipFill>
      <xdr:spPr>
        <a:xfrm>
          <a:off x="0" y="0"/>
          <a:ext cx="2667000" cy="2667000"/>
        </a:xfrm>
        <a:prstGeom prst="rect">
          <a:avLst/>
        </a:prstGeom>
      </xdr:spPr>
    </xdr:pic>
  </etc:cellImage>
  <etc:cellImage>
    <xdr:pic>
      <xdr:nvPicPr>
        <xdr:cNvPr id="51" name="ID_56CDD6AACE93416D869EF1E65C406AFF" descr="KJ25341"/>
        <xdr:cNvPicPr/>
      </xdr:nvPicPr>
      <xdr:blipFill>
        <a:blip r:embed="rId49"/>
        <a:stretch>
          <a:fillRect/>
        </a:stretch>
      </xdr:blipFill>
      <xdr:spPr>
        <a:xfrm>
          <a:off x="0" y="0"/>
          <a:ext cx="2667000" cy="2667000"/>
        </a:xfrm>
        <a:prstGeom prst="rect">
          <a:avLst/>
        </a:prstGeom>
      </xdr:spPr>
    </xdr:pic>
  </etc:cellImage>
  <etc:cellImage>
    <xdr:pic>
      <xdr:nvPicPr>
        <xdr:cNvPr id="52" name="ID_BA42790074064E47A3E48A1A0CE92386" descr="KJ25418"/>
        <xdr:cNvPicPr/>
      </xdr:nvPicPr>
      <xdr:blipFill>
        <a:blip r:embed="rId50"/>
        <a:stretch>
          <a:fillRect/>
        </a:stretch>
      </xdr:blipFill>
      <xdr:spPr>
        <a:xfrm>
          <a:off x="0" y="0"/>
          <a:ext cx="2667000" cy="2667000"/>
        </a:xfrm>
        <a:prstGeom prst="rect">
          <a:avLst/>
        </a:prstGeom>
      </xdr:spPr>
    </xdr:pic>
  </etc:cellImage>
  <etc:cellImage>
    <xdr:pic>
      <xdr:nvPicPr>
        <xdr:cNvPr id="53" name="ID_8AEBE38179A04302BCE182C8F1C543C7" descr="KJ25352"/>
        <xdr:cNvPicPr/>
      </xdr:nvPicPr>
      <xdr:blipFill>
        <a:blip r:embed="rId51"/>
        <a:stretch>
          <a:fillRect/>
        </a:stretch>
      </xdr:blipFill>
      <xdr:spPr>
        <a:xfrm>
          <a:off x="0" y="0"/>
          <a:ext cx="2667000" cy="2667000"/>
        </a:xfrm>
        <a:prstGeom prst="rect">
          <a:avLst/>
        </a:prstGeom>
      </xdr:spPr>
    </xdr:pic>
  </etc:cellImage>
  <etc:cellImage>
    <xdr:pic>
      <xdr:nvPicPr>
        <xdr:cNvPr id="54" name="ID_EF5B15D51D4240029E53DFCCEDC3BDAD" descr="et"/>
        <xdr:cNvPicPr>
          <a:picLocks noChangeAspect="1"/>
        </xdr:cNvPicPr>
      </xdr:nvPicPr>
      <xdr:blipFill>
        <a:blip r:embed="rId52"/>
        <a:stretch>
          <a:fillRect/>
        </a:stretch>
      </xdr:blipFill>
      <xdr:spPr>
        <a:xfrm>
          <a:off x="20031075" y="161925"/>
          <a:ext cx="2857500" cy="2857500"/>
        </a:xfrm>
        <a:prstGeom prst="rect">
          <a:avLst/>
        </a:prstGeom>
      </xdr:spPr>
    </xdr:pic>
    <etc:extObjData etc:type="44B7C0F4-79DB-4F8B-9303-0E098D69D8BE" etc:data="ewoJIkxhc3RVcmwiIDogImh0dHBzOi8vcGVyc29uYWwtYWN0Lndwcy5jbi92aXAtc3BhLzIwMjMvcXJjb2Rlc2Nhbi9pbmRleC5odG1sP3RleHQ9aHR0cHMlM0ElMkYlMkZ3d3cucWxkYm9vay5jb20lMkZpbmRleC5odG1sJTIzJTJGZGlnaWJvb2slMkZkZXRhaWxzJTJGMjc1JnRleHRUeXBlPXRleHQmbGV2ZWw9USZyb3VuZD0wJmdyYWRpZW50V2F5PTAiLAoJIkxvZ28iIDogIiIsCgkiT3JpZ2luYWxVcmwiIDogImh0dHBzOi8vcGVyc29uYWwtYWN0Lndwcy5jbi92aXAtc3BhLzIwMjMvcXJjb2Rlc2Nhbi9pbmRleC5odG1sIgp9Cg=="/>
  </etc:cellImage>
  <etc:cellImage>
    <xdr:pic>
      <xdr:nvPicPr>
        <xdr:cNvPr id="55" name="ID_21E89DAD604A4A22A6B7C2BFA7D1F0FA" descr="KJ25353"/>
        <xdr:cNvPicPr/>
      </xdr:nvPicPr>
      <xdr:blipFill>
        <a:blip r:embed="rId53"/>
        <a:stretch>
          <a:fillRect/>
        </a:stretch>
      </xdr:blipFill>
      <xdr:spPr>
        <a:xfrm>
          <a:off x="0" y="0"/>
          <a:ext cx="2667000" cy="2667000"/>
        </a:xfrm>
        <a:prstGeom prst="rect">
          <a:avLst/>
        </a:prstGeom>
      </xdr:spPr>
    </xdr:pic>
  </etc:cellImage>
  <etc:cellImage>
    <xdr:pic>
      <xdr:nvPicPr>
        <xdr:cNvPr id="56" name="ID_5830E5D7F6AE47C4AF2CE9A1029D387D" descr="KJ25380"/>
        <xdr:cNvPicPr/>
      </xdr:nvPicPr>
      <xdr:blipFill>
        <a:blip r:embed="rId54"/>
        <a:stretch>
          <a:fillRect/>
        </a:stretch>
      </xdr:blipFill>
      <xdr:spPr>
        <a:xfrm>
          <a:off x="0" y="0"/>
          <a:ext cx="2667000" cy="2667000"/>
        </a:xfrm>
        <a:prstGeom prst="rect">
          <a:avLst/>
        </a:prstGeom>
      </xdr:spPr>
    </xdr:pic>
  </etc:cellImage>
  <etc:cellImage>
    <xdr:pic>
      <xdr:nvPicPr>
        <xdr:cNvPr id="57" name="ID_F381370118444A43916E863506155DB9" descr="KJ25382"/>
        <xdr:cNvPicPr/>
      </xdr:nvPicPr>
      <xdr:blipFill>
        <a:blip r:embed="rId55"/>
        <a:stretch>
          <a:fillRect/>
        </a:stretch>
      </xdr:blipFill>
      <xdr:spPr>
        <a:xfrm>
          <a:off x="0" y="0"/>
          <a:ext cx="2667000" cy="2667000"/>
        </a:xfrm>
        <a:prstGeom prst="rect">
          <a:avLst/>
        </a:prstGeom>
      </xdr:spPr>
    </xdr:pic>
  </etc:cellImage>
  <etc:cellImage>
    <xdr:pic>
      <xdr:nvPicPr>
        <xdr:cNvPr id="58" name="ID_0ADAAE6ABAD44F4AA821E3CE1F43DDAE" descr="et"/>
        <xdr:cNvPicPr>
          <a:picLocks noChangeAspect="1"/>
        </xdr:cNvPicPr>
      </xdr:nvPicPr>
      <xdr:blipFill>
        <a:blip r:embed="rId56"/>
        <a:stretch>
          <a:fillRect/>
        </a:stretch>
      </xdr:blipFill>
      <xdr:spPr>
        <a:xfrm>
          <a:off x="20031075" y="350996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NTY1MTE4MDUwMzA0JnRleHRUeXBlPXRleHQmbGV2ZWw9USZyb3VuZD0wJmdyYWRpZW50V2F5PTAiLAoJIkxvZ28iIDogIiIsCgkiT3JpZ2luYWxVcmwiIDogImh0dHBzOi8vcGVyc29uYWwtYWN0Lndwcy5jbi92aXAtc3BhLzIwMjMvcXJjb2Rlc2Nhbi9pbmRleC5odG1sIgp9Cg=="/>
  </etc:cellImage>
  <etc:cellImage>
    <xdr:pic>
      <xdr:nvPicPr>
        <xdr:cNvPr id="59" name="ID_5A5C8D6C59E249AA886CDFE2D3994749" descr="KJ25442"/>
        <xdr:cNvPicPr/>
      </xdr:nvPicPr>
      <xdr:blipFill>
        <a:blip r:embed="rId57"/>
        <a:stretch>
          <a:fillRect/>
        </a:stretch>
      </xdr:blipFill>
      <xdr:spPr>
        <a:xfrm>
          <a:off x="0" y="0"/>
          <a:ext cx="2667000" cy="2667000"/>
        </a:xfrm>
        <a:prstGeom prst="rect">
          <a:avLst/>
        </a:prstGeom>
      </xdr:spPr>
    </xdr:pic>
  </etc:cellImage>
  <etc:cellImage>
    <xdr:pic>
      <xdr:nvPicPr>
        <xdr:cNvPr id="60" name="ID_2BBC2860B0AA4B838B25C93227885C98" descr="et"/>
        <xdr:cNvPicPr>
          <a:picLocks noChangeAspect="1"/>
        </xdr:cNvPicPr>
      </xdr:nvPicPr>
      <xdr:blipFill>
        <a:blip r:embed="rId58"/>
        <a:stretch>
          <a:fillRect/>
        </a:stretch>
      </xdr:blipFill>
      <xdr:spPr>
        <a:xfrm>
          <a:off x="21116925" y="416909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xMzY4MTM0MzI4MzIwJnRleHRUeXBlPXRleHQmbGV2ZWw9USZyb3VuZD0wJmdyYWRpZW50V2F5PTAiLAoJIkxvZ28iIDogIiIsCgkiT3JpZ2luYWxVcmwiIDogImh0dHBzOi8vcGVyc29uYWwtYWN0Lndwcy5jbi92aXAtc3BhLzIwMjMvcXJjb2Rlc2Nhbi9pbmRleC5odG1sIgp9Cg=="/>
  </etc:cellImage>
  <etc:cellImage>
    <xdr:pic>
      <xdr:nvPicPr>
        <xdr:cNvPr id="61" name="ID_1EAAA5EB660B43508D42CCC2B502B688" descr="KJ25695"/>
        <xdr:cNvPicPr/>
      </xdr:nvPicPr>
      <xdr:blipFill>
        <a:blip r:embed="rId59"/>
        <a:stretch>
          <a:fillRect/>
        </a:stretch>
      </xdr:blipFill>
      <xdr:spPr>
        <a:xfrm>
          <a:off x="0" y="0"/>
          <a:ext cx="2667000" cy="2667000"/>
        </a:xfrm>
        <a:prstGeom prst="rect">
          <a:avLst/>
        </a:prstGeom>
      </xdr:spPr>
    </xdr:pic>
  </etc:cellImage>
  <etc:cellImage>
    <xdr:pic>
      <xdr:nvPicPr>
        <xdr:cNvPr id="62" name="ID_6A927BAEB44947EF935A7ADA0432B791" descr="et"/>
        <xdr:cNvPicPr>
          <a:picLocks noChangeAspect="1"/>
        </xdr:cNvPicPr>
      </xdr:nvPicPr>
      <xdr:blipFill>
        <a:blip r:embed="rId60"/>
        <a:stretch>
          <a:fillRect/>
        </a:stretch>
      </xdr:blipFill>
      <xdr:spPr>
        <a:xfrm>
          <a:off x="9791700" y="5362575"/>
          <a:ext cx="2857500" cy="288925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RkZENThCNjctREQxNC0xMUVFLTlBNDctMDAxNjNFMEZEQjI5JTNGdGl0bGUlM0QlMjVFNSUyNUJBJTI1OTQlMjVFNyUyNTk0JTI1QTglMjVFNSUyNTg1JTI1ODklMjVFNSUyNUFEJTI1QTYlMjVFRiUyNUJDJTI1ODglMjVFNyUyNUFDJTI1QUMyJTI1RTclMjU4OSUyNTg4JTI1RUYlMjVCQyUyNTg5JnRleHRUeXBlPXRleHQmbGV2ZWw9USZyb3VuZD0wJmdyYWRpZW50V2F5PTAiLAoJIkxvZ28iIDogIiIsCgkiT3JpZ2luYWxVcmwiIDogImh0dHBzOi8vcGVyc29uYWwtYWN0Lndwcy5jbi92aXAtc3BhLzIwMjMvcXJjb2Rlc2Nhbi9pbmRleC5odG1sIgp9Cg=="/>
  </etc:cellImage>
  <etc:cellImage>
    <xdr:pic>
      <xdr:nvPicPr>
        <xdr:cNvPr id="63" name="ID_6E95A5AEDB224EB2BC1A89A64BFC3DBD" descr="KJ25753"/>
        <xdr:cNvPicPr/>
      </xdr:nvPicPr>
      <xdr:blipFill>
        <a:blip r:embed="rId61"/>
        <a:stretch>
          <a:fillRect/>
        </a:stretch>
      </xdr:blipFill>
      <xdr:spPr>
        <a:xfrm>
          <a:off x="0" y="0"/>
          <a:ext cx="2667000" cy="2667000"/>
        </a:xfrm>
        <a:prstGeom prst="rect">
          <a:avLst/>
        </a:prstGeom>
      </xdr:spPr>
    </xdr:pic>
  </etc:cellImage>
  <etc:cellImage>
    <xdr:pic>
      <xdr:nvPicPr>
        <xdr:cNvPr id="64" name="ID_B9F4703FBA5D4659BCC7485330E84958" descr="et"/>
        <xdr:cNvPicPr>
          <a:picLocks noChangeAspect="1"/>
        </xdr:cNvPicPr>
      </xdr:nvPicPr>
      <xdr:blipFill>
        <a:blip r:embed="rId62"/>
        <a:stretch>
          <a:fillRect/>
        </a:stretch>
      </xdr:blipFill>
      <xdr:spPr>
        <a:xfrm>
          <a:off x="9791700" y="161925"/>
          <a:ext cx="2857500" cy="292100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NTEzOTczQzUtNzM0NS00NkRCLUFGNDgtMTUyMUY0MDRDQUE2JTNGdGl0bGUlM0QlMjVFNSUyNThDJTI1QkIlMjVFNSUyNUFEJTI1QTYlMjVFNyUyNTk0JTI1OUYlMjVFNyUyNTg5JTI1QTklMjVFNSUyNThDJTI1OTYlMjVFNSUyNUFEJTI1QTYmdGV4dFR5cGU9dGV4dCZsZXZlbD1RJnJvdW5kPTAmZ3JhZGllbnRXYXk9MCIsCgkiTG9nbyIgOiAiIiwKCSJPcmlnaW5hbFVybCIgOiAiaHR0cHM6Ly9wZXJzb25hbC1hY3Qud3BzLmNuL3ZpcC1zcGEvMjAyMy9xcmNvZGVzY2FuL2luZGV4Lmh0bWwiCn0K"/>
  </etc:cellImage>
  <etc:cellImage>
    <xdr:pic>
      <xdr:nvPicPr>
        <xdr:cNvPr id="65" name="ID_2DE95B742EBA4511973D05497C17E4B7" descr="KJ25766"/>
        <xdr:cNvPicPr/>
      </xdr:nvPicPr>
      <xdr:blipFill>
        <a:blip r:embed="rId63"/>
        <a:stretch>
          <a:fillRect/>
        </a:stretch>
      </xdr:blipFill>
      <xdr:spPr>
        <a:xfrm>
          <a:off x="0" y="0"/>
          <a:ext cx="2667000" cy="2667000"/>
        </a:xfrm>
        <a:prstGeom prst="rect">
          <a:avLst/>
        </a:prstGeom>
      </xdr:spPr>
    </xdr:pic>
  </etc:cellImage>
  <etc:cellImage>
    <xdr:pic>
      <xdr:nvPicPr>
        <xdr:cNvPr id="66" name="ID_4E945E6ED8174C8193C14EE17F215D85" descr="KJ25344"/>
        <xdr:cNvPicPr/>
      </xdr:nvPicPr>
      <xdr:blipFill>
        <a:blip r:embed="rId64"/>
        <a:stretch>
          <a:fillRect/>
        </a:stretch>
      </xdr:blipFill>
      <xdr:spPr>
        <a:xfrm>
          <a:off x="0" y="0"/>
          <a:ext cx="2667000" cy="2667000"/>
        </a:xfrm>
        <a:prstGeom prst="rect">
          <a:avLst/>
        </a:prstGeom>
      </xdr:spPr>
    </xdr:pic>
  </etc:cellImage>
  <etc:cellImage>
    <xdr:pic>
      <xdr:nvPicPr>
        <xdr:cNvPr id="67" name="ID_EECAD464CB614E948A3EF6C018D4DABD" descr="KJ25775"/>
        <xdr:cNvPicPr/>
      </xdr:nvPicPr>
      <xdr:blipFill>
        <a:blip r:embed="rId65"/>
        <a:stretch>
          <a:fillRect/>
        </a:stretch>
      </xdr:blipFill>
      <xdr:spPr>
        <a:xfrm>
          <a:off x="0" y="0"/>
          <a:ext cx="2667000" cy="2667000"/>
        </a:xfrm>
        <a:prstGeom prst="rect">
          <a:avLst/>
        </a:prstGeom>
      </xdr:spPr>
    </xdr:pic>
  </etc:cellImage>
  <etc:cellImage>
    <xdr:pic>
      <xdr:nvPicPr>
        <xdr:cNvPr id="68" name="ID_BD496FD942E747F7AF8557A405A2B094" descr="et"/>
        <xdr:cNvPicPr>
          <a:picLocks noChangeAspect="1"/>
        </xdr:cNvPicPr>
      </xdr:nvPicPr>
      <xdr:blipFill>
        <a:blip r:embed="rId66"/>
        <a:stretch>
          <a:fillRect/>
        </a:stretch>
      </xdr:blipFill>
      <xdr:spPr>
        <a:xfrm>
          <a:off x="9791700" y="809625"/>
          <a:ext cx="2857500" cy="291465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QzAzOTMzRTctNTNCNy0xMUVBLUI1Q0UtNTA2QjRCRkYyNDRDJTNGdGl0bGUlM0QlMjVFOSUyNUFCJTI1OTglMjVFNyUyNUFEJTI1ODklMjVFNSUyNTg3JTI1QTAlMjVFNCUyNUJEJTI1OTUmdGV4dFR5cGU9dGV4dCZsZXZlbD1RJnJvdW5kPTAmZ3JhZGllbnRXYXk9MCIsCgkiTG9nbyIgOiAiIiwKCSJPcmlnaW5hbFVybCIgOiAiaHR0cHM6Ly9wZXJzb25hbC1hY3Qud3BzLmNuL3ZpcC1zcGEvMjAyMy9xcmNvZGVzY2FuL2luZGV4Lmh0bWwiCn0K"/>
  </etc:cellImage>
  <etc:cellImage>
    <xdr:pic>
      <xdr:nvPicPr>
        <xdr:cNvPr id="69" name="ID_8B097F3256F043869F0B24E248468FEC" descr="et"/>
        <xdr:cNvPicPr>
          <a:picLocks noChangeAspect="1"/>
        </xdr:cNvPicPr>
      </xdr:nvPicPr>
      <xdr:blipFill>
        <a:blip r:embed="rId67"/>
        <a:stretch>
          <a:fillRect/>
        </a:stretch>
      </xdr:blipFill>
      <xdr:spPr>
        <a:xfrm>
          <a:off x="9791700" y="1882775"/>
          <a:ext cx="2857500" cy="2901950"/>
        </a:xfrm>
        <a:prstGeom prst="rect">
          <a:avLst/>
        </a:prstGeom>
      </xdr:spPr>
    </xdr:pic>
    <etc:extObjData etc:type="44B7C0F4-79DB-4F8B-9303-0E098D69D8BE" etc:data="ewoJIkxhc3RVcmwiIDogImh0dHBzOi8vcGVyc29uYWwtYWN0Lndwcy5jbi92aXAtc3BhLzIwMjMvcXJjb2Rlc2Nhbi9pbmRleC5odG1sP3RleHQ9aHR0cHMlM0ElMkYlMkZ5dW5zaHUuemd4enNqLmNvbSUyRmYlMkZtb3NvLWJvb2tzJTJGZGV0YWlsJTJGNkVBN0UyOTAtMDZCRC0xMUVCLUI1Q0UtNTA2QjRCRkYyNDRDJTNGdGl0bGUlM0QlMjVFNSUyNTlGJTI1QkElMjVFNyUyNUExJTI1ODAlMjVFNCUyNUJDJTI1OUElMjVFOCUyNUFFJTI1QTEmdGV4dFR5cGU9dGV4dCZsZXZlbD1RJnJvdW5kPTAmZ3JhZGllbnRXYXk9MCIsCgkiTG9nbyIgOiAiIiwKCSJPcmlnaW5hbFVybCIgOiAiaHR0cHM6Ly9wZXJzb25hbC1hY3Qud3BzLmNuL3ZpcC1zcGEvMjAyMy9xcmNvZGVzY2FuL2luZGV4Lmh0bWwiCn0K"/>
  </etc:cellImage>
  <etc:cellImage>
    <xdr:pic>
      <xdr:nvPicPr>
        <xdr:cNvPr id="70" name="ID_B903994C696C49F9AFAE9A5FE97BE3E1" descr="et"/>
        <xdr:cNvPicPr>
          <a:picLocks noChangeAspect="1"/>
        </xdr:cNvPicPr>
      </xdr:nvPicPr>
      <xdr:blipFill>
        <a:blip r:embed="rId68"/>
        <a:stretch>
          <a:fillRect/>
        </a:stretch>
      </xdr:blipFill>
      <xdr:spPr>
        <a:xfrm>
          <a:off x="19050000" y="14478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TY0MDA2OTkwOTk3ODgwODMyJnRleHRUeXBlPXRleHQmbGV2ZWw9USZyb3VuZD0wJmdyYWRpZW50V2F5PTAiLAoJIkxvZ28iIDogIiIsCgkiT3JpZ2luYWxVcmwiIDogImh0dHBzOi8vcGVyc29uYWwtYWN0Lndwcy5jbi92aXAtc3BhLzIwMjMvcXJjb2Rlc2Nhbi9pbmRleC5odG1sIgp9Cg=="/>
  </etc:cellImage>
  <etc:cellImage>
    <xdr:pic>
      <xdr:nvPicPr>
        <xdr:cNvPr id="71" name="ID_382CFD6E489543AF8470D67713495542" descr="KJ25338"/>
        <xdr:cNvPicPr/>
      </xdr:nvPicPr>
      <xdr:blipFill>
        <a:blip r:embed="rId69"/>
        <a:stretch>
          <a:fillRect/>
        </a:stretch>
      </xdr:blipFill>
      <xdr:spPr>
        <a:xfrm>
          <a:off x="0" y="0"/>
          <a:ext cx="2667000" cy="2667000"/>
        </a:xfrm>
        <a:prstGeom prst="rect">
          <a:avLst/>
        </a:prstGeom>
      </xdr:spPr>
    </xdr:pic>
  </etc:cellImage>
  <etc:cellImage>
    <xdr:pic>
      <xdr:nvPicPr>
        <xdr:cNvPr id="72" name="ID_D1B6411A3A66404880DC319966A419B2" descr="et"/>
        <xdr:cNvPicPr>
          <a:picLocks noChangeAspect="1"/>
        </xdr:cNvPicPr>
      </xdr:nvPicPr>
      <xdr:blipFill>
        <a:blip r:embed="rId70"/>
        <a:stretch>
          <a:fillRect/>
        </a:stretch>
      </xdr:blipFill>
      <xdr:spPr>
        <a:xfrm>
          <a:off x="21116925" y="697039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4MzczMjQxODg4NzY4JnRleHRUeXBlPXRleHQmbGV2ZWw9USZyb3VuZD0wJmdyYWRpZW50V2F5PTAiLAoJIkxvZ28iIDogIiIsCgkiT3JpZ2luYWxVcmwiIDogImh0dHBzOi8vcGVyc29uYWwtYWN0Lndwcy5jbi92aXAtc3BhLzIwMjMvcXJjb2Rlc2Nhbi9pbmRleC5odG1sIgp9Cg=="/>
  </etc:cellImage>
  <etc:cellImage>
    <xdr:pic>
      <xdr:nvPicPr>
        <xdr:cNvPr id="73" name="ID_02EFCE76678045E8870CCEFF70AD9910" descr="et"/>
        <xdr:cNvPicPr>
          <a:picLocks noChangeAspect="1"/>
        </xdr:cNvPicPr>
      </xdr:nvPicPr>
      <xdr:blipFill>
        <a:blip r:embed="rId71"/>
        <a:stretch>
          <a:fillRect/>
        </a:stretch>
      </xdr:blipFill>
      <xdr:spPr>
        <a:xfrm>
          <a:off x="21116925" y="713517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xNzY2NDI5NjMwNDY0JnRleHRUeXBlPXRleHQmbGV2ZWw9USZyb3VuZD0wJmdyYWRpZW50V2F5PTAiLAoJIkxvZ28iIDogIiIsCgkiT3JpZ2luYWxVcmwiIDogImh0dHBzOi8vcGVyc29uYWwtYWN0Lndwcy5jbi92aXAtc3BhLzIwMjMvcXJjb2Rlc2Nhbi9pbmRleC5odG1sIgp9Cg=="/>
  </etc:cellImage>
  <etc:cellImage>
    <xdr:pic>
      <xdr:nvPicPr>
        <xdr:cNvPr id="74" name="ID_1DCD7E466E2F41269D2C065EED37890F" descr="et"/>
        <xdr:cNvPicPr>
          <a:picLocks noChangeAspect="1"/>
        </xdr:cNvPicPr>
      </xdr:nvPicPr>
      <xdr:blipFill>
        <a:blip r:embed="rId72"/>
        <a:stretch>
          <a:fillRect/>
        </a:stretch>
      </xdr:blipFill>
      <xdr:spPr>
        <a:xfrm>
          <a:off x="21116925" y="400431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zNDY3NjgyODIxMTExODA4JnRleHRUeXBlPXRleHQmbGV2ZWw9USZyb3VuZD0wJmdyYWRpZW50V2F5PTAiLAoJIkxvZ28iIDogIiIsCgkiT3JpZ2luYWxVcmwiIDogImh0dHBzOi8vcGVyc29uYWwtYWN0Lndwcy5jbi92aXAtc3BhLzIwMjMvcXJjb2Rlc2Nhbi9pbmRleC5odG1sIgp9Cg=="/>
  </etc:cellImage>
  <etc:cellImage>
    <xdr:pic>
      <xdr:nvPicPr>
        <xdr:cNvPr id="75" name="ID_D6C9F7A672A54E0D84183105A63804CC" descr="et"/>
        <xdr:cNvPicPr>
          <a:picLocks noChangeAspect="1"/>
        </xdr:cNvPicPr>
      </xdr:nvPicPr>
      <xdr:blipFill>
        <a:blip r:embed="rId73"/>
        <a:stretch>
          <a:fillRect/>
        </a:stretch>
      </xdr:blipFill>
      <xdr:spPr>
        <a:xfrm>
          <a:off x="21116925" y="433387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xMjY1MjM1NDY4Mjg4JnRleHRUeXBlPXRleHQmbGV2ZWw9USZyb3VuZD0wJmdyYWRpZW50V2F5PTAiLAoJIkxvZ28iIDogIiIsCgkiT3JpZ2luYWxVcmwiIDogImh0dHBzOi8vcGVyc29uYWwtYWN0Lndwcy5jbi92aXAtc3BhLzIwMjMvcXJjb2Rlc2Nhbi9pbmRleC5odG1sIgp9Cg=="/>
  </etc:cellImage>
  <etc:cellImage>
    <xdr:pic>
      <xdr:nvPicPr>
        <xdr:cNvPr id="76" name="ID_6FD07D35362F464A9A65AFCBD355E2F5" descr="et"/>
        <xdr:cNvPicPr>
          <a:picLocks noChangeAspect="1"/>
        </xdr:cNvPicPr>
      </xdr:nvPicPr>
      <xdr:blipFill>
        <a:blip r:embed="rId74"/>
        <a:stretch>
          <a:fillRect/>
        </a:stretch>
      </xdr:blipFill>
      <xdr:spPr>
        <a:xfrm>
          <a:off x="21116925" y="449865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UxMTAyOTQ0OTgwMzY5NDA4JnRleHRUeXBlPXRleHQmbGV2ZWw9USZyb3VuZD0wJmdyYWRpZW50V2F5PTAiLAoJIkxvZ28iIDogIiIsCgkiT3JpZ2luYWxVcmwiIDogImh0dHBzOi8vcGVyc29uYWwtYWN0Lndwcy5jbi92aXAtc3BhLzIwMjMvcXJjb2Rlc2Nhbi9pbmRleC5odG1sIgp9Cg=="/>
  </etc:cellImage>
  <etc:cellImage>
    <xdr:pic>
      <xdr:nvPicPr>
        <xdr:cNvPr id="77" name="ID_4D32814475F04DE1ABDE7258DD01DCBC" descr="et"/>
        <xdr:cNvPicPr>
          <a:picLocks noChangeAspect="1"/>
        </xdr:cNvPicPr>
      </xdr:nvPicPr>
      <xdr:blipFill>
        <a:blip r:embed="rId75"/>
        <a:stretch>
          <a:fillRect/>
        </a:stretch>
      </xdr:blipFill>
      <xdr:spPr>
        <a:xfrm>
          <a:off x="21116925" y="466344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UxMTAzMTI2ODIwMjI1MDI0JnRleHRUeXBlPXRleHQmbGV2ZWw9USZyb3VuZD0wJmdyYWRpZW50V2F5PTAiLAoJIkxvZ28iIDogIiIsCgkiT3JpZ2luYWxVcmwiIDogImh0dHBzOi8vcGVyc29uYWwtYWN0Lndwcy5jbi92aXAtc3BhLzIwMjMvcXJjb2Rlc2Nhbi9pbmRleC5odG1sIgp9Cg=="/>
  </etc:cellImage>
  <etc:cellImage>
    <xdr:pic>
      <xdr:nvPicPr>
        <xdr:cNvPr id="78" name="ID_AC5EEE6A6D59448F8DEDE649967459EA" descr="et"/>
        <xdr:cNvPicPr>
          <a:picLocks noChangeAspect="1"/>
        </xdr:cNvPicPr>
      </xdr:nvPicPr>
      <xdr:blipFill>
        <a:blip r:embed="rId76"/>
        <a:stretch>
          <a:fillRect/>
        </a:stretch>
      </xdr:blipFill>
      <xdr:spPr>
        <a:xfrm>
          <a:off x="21116925" y="482822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QyNDc0MTc3MzYzOTY4JnRleHRUeXBlPXRleHQmbGV2ZWw9USZyb3VuZD0wJmdyYWRpZW50V2F5PTAiLAoJIkxvZ28iIDogIiIsCgkiT3JpZ2luYWxVcmwiIDogImh0dHBzOi8vcGVyc29uYWwtYWN0Lndwcy5jbi92aXAtc3BhLzIwMjMvcXJjb2Rlc2Nhbi9pbmRleC5odG1sIgp9Cg=="/>
  </etc:cellImage>
  <etc:cellImage>
    <xdr:pic>
      <xdr:nvPicPr>
        <xdr:cNvPr id="79" name="ID_0AD9968DDB3D4F86B4DC0740D204EBF4" descr="et"/>
        <xdr:cNvPicPr>
          <a:picLocks noChangeAspect="1"/>
        </xdr:cNvPicPr>
      </xdr:nvPicPr>
      <xdr:blipFill>
        <a:blip r:embed="rId77"/>
        <a:stretch>
          <a:fillRect/>
        </a:stretch>
      </xdr:blipFill>
      <xdr:spPr>
        <a:xfrm>
          <a:off x="21116925" y="499300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5NzcxNzgyMjI1OTIwJnRleHRUeXBlPXRleHQmbGV2ZWw9USZyb3VuZD0wJmdyYWRpZW50V2F5PTAiLAoJIkxvZ28iIDogIiIsCgkiT3JpZ2luYWxVcmwiIDogImh0dHBzOi8vcGVyc29uYWwtYWN0Lndwcy5jbi92aXAtc3BhLzIwMjMvcXJjb2Rlc2Nhbi9pbmRleC5odG1sIgp9Cg=="/>
  </etc:cellImage>
  <etc:cellImage>
    <xdr:pic>
      <xdr:nvPicPr>
        <xdr:cNvPr id="80" name="ID_0FAF8089BF4346AB9D21830BA7FDDFBC" descr="et"/>
        <xdr:cNvPicPr>
          <a:picLocks noChangeAspect="1"/>
        </xdr:cNvPicPr>
      </xdr:nvPicPr>
      <xdr:blipFill>
        <a:blip r:embed="rId78"/>
        <a:stretch>
          <a:fillRect/>
        </a:stretch>
      </xdr:blipFill>
      <xdr:spPr>
        <a:xfrm>
          <a:off x="21116925" y="5322570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MwOTAzNDE4MDI4MDMyJnRleHRUeXBlPXRleHQmbGV2ZWw9USZyb3VuZD0wJmdyYWRpZW50V2F5PTAiLAoJIkxvZ28iIDogIiIsCgkiT3JpZ2luYWxVcmwiIDogImh0dHBzOi8vcGVyc29uYWwtYWN0Lndwcy5jbi92aXAtc3BhLzIwMjMvcXJjb2Rlc2Nhbi9pbmRleC5odG1sIgp9Cg=="/>
  </etc:cellImage>
  <etc:cellImage>
    <xdr:pic>
      <xdr:nvPicPr>
        <xdr:cNvPr id="81" name="ID_9DD20B1F4EC840339915E70322FD6783" descr="et"/>
        <xdr:cNvPicPr>
          <a:picLocks noChangeAspect="1"/>
        </xdr:cNvPicPr>
      </xdr:nvPicPr>
      <xdr:blipFill>
        <a:blip r:embed="rId79"/>
        <a:stretch>
          <a:fillRect/>
        </a:stretch>
      </xdr:blipFill>
      <xdr:spPr>
        <a:xfrm>
          <a:off x="21116925" y="548735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4OTY4NzExNDIxOTUyJnRleHRUeXBlPXRleHQmbGV2ZWw9USZyb3VuZD0wJmdyYWRpZW50V2F5PTAiLAoJIkxvZ28iIDogIiIsCgkiT3JpZ2luYWxVcmwiIDogImh0dHBzOi8vcGVyc29uYWwtYWN0Lndwcy5jbi92aXAtc3BhLzIwMjMvcXJjb2Rlc2Nhbi9pbmRleC5odG1sIgp9Cg=="/>
  </etc:cellImage>
  <etc:cellImage>
    <xdr:pic>
      <xdr:nvPicPr>
        <xdr:cNvPr id="84" name="ID_8E18897F18674CF58305211155AA4A09" descr="et"/>
        <xdr:cNvPicPr>
          <a:picLocks noChangeAspect="1"/>
        </xdr:cNvPicPr>
      </xdr:nvPicPr>
      <xdr:blipFill>
        <a:blip r:embed="rId80"/>
        <a:stretch>
          <a:fillRect/>
        </a:stretch>
      </xdr:blipFill>
      <xdr:spPr>
        <a:xfrm>
          <a:off x="21116925" y="565213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5MzgyMzE1OTMzNjk2JnRleHRUeXBlPXRleHQmbGV2ZWw9USZyb3VuZD0wJmdyYWRpZW50V2F5PTAiLAoJIkxvZ28iIDogIiIsCgkiT3JpZ2luYWxVcmwiIDogImh0dHBzOi8vcGVyc29uYWwtYWN0Lndwcy5jbi92aXAtc3BhLzIwMjMvcXJjb2Rlc2Nhbi9pbmRleC5odG1sIgp9Cg=="/>
  </etc:cellImage>
  <etc:cellImage>
    <xdr:pic>
      <xdr:nvPicPr>
        <xdr:cNvPr id="86" name="ID_198C91FAC90545508D336449336DE24D" descr="et"/>
        <xdr:cNvPicPr>
          <a:picLocks noChangeAspect="1"/>
        </xdr:cNvPicPr>
      </xdr:nvPicPr>
      <xdr:blipFill>
        <a:blip r:embed="rId81"/>
        <a:stretch>
          <a:fillRect/>
        </a:stretch>
      </xdr:blipFill>
      <xdr:spPr>
        <a:xfrm>
          <a:off x="21116925" y="581691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QyNDIyNDI4MDQxMjE2JnRleHRUeXBlPXRleHQmbGV2ZWw9USZyb3VuZD0wJmdyYWRpZW50V2F5PTAiLAoJIkxvZ28iIDogIiIsCgkiT3JpZ2luYWxVcmwiIDogImh0dHBzOi8vcGVyc29uYWwtYWN0Lndwcy5jbi92aXAtc3BhLzIwMjMvcXJjb2Rlc2Nhbi9pbmRleC5odG1sIgp9Cg=="/>
  </etc:cellImage>
  <etc:cellImage>
    <xdr:pic>
      <xdr:nvPicPr>
        <xdr:cNvPr id="87" name="ID_3E41D0E50D334EDEA11D87D1F1902052" descr="et"/>
        <xdr:cNvPicPr>
          <a:picLocks noChangeAspect="1"/>
        </xdr:cNvPicPr>
      </xdr:nvPicPr>
      <xdr:blipFill>
        <a:blip r:embed="rId82"/>
        <a:stretch>
          <a:fillRect/>
        </a:stretch>
      </xdr:blipFill>
      <xdr:spPr>
        <a:xfrm>
          <a:off x="21116925" y="6146482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3MjU0MTUxMjQ5OTIwJnRleHRUeXBlPXRleHQmbGV2ZWw9USZyb3VuZD0wJmdyYWRpZW50V2F5PTAiLAoJIkxvZ28iIDogIiIsCgkiT3JpZ2luYWxVcmwiIDogImh0dHBzOi8vcGVyc29uYWwtYWN0Lndwcy5jbi92aXAtc3BhLzIwMjMvcXJjb2Rlc2Nhbi9pbmRleC5odG1sIgp9Cg=="/>
  </etc:cellImage>
  <etc:cellImage>
    <xdr:pic>
      <xdr:nvPicPr>
        <xdr:cNvPr id="88" name="ID_5BEDE423E40B41AF9B4338C5717A67D0" descr="et"/>
        <xdr:cNvPicPr>
          <a:picLocks noChangeAspect="1"/>
        </xdr:cNvPicPr>
      </xdr:nvPicPr>
      <xdr:blipFill>
        <a:blip r:embed="rId83"/>
        <a:stretch>
          <a:fillRect/>
        </a:stretch>
      </xdr:blipFill>
      <xdr:spPr>
        <a:xfrm>
          <a:off x="21116925" y="63112650"/>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4MDc0MjIxNTY4MDAwJnRleHRUeXBlPXRleHQmbGV2ZWw9USZyb3VuZD0wJmdyYWRpZW50V2F5PTAiLAoJIkxvZ28iIDogIiIsCgkiT3JpZ2luYWxVcmwiIDogImh0dHBzOi8vcGVyc29uYWwtYWN0Lndwcy5jbi92aXAtc3BhLzIwMjMvcXJjb2Rlc2Nhbi9pbmRleC5odG1sIgp9Cg=="/>
  </etc:cellImage>
  <etc:cellImage>
    <xdr:pic>
      <xdr:nvPicPr>
        <xdr:cNvPr id="90" name="ID_B360A66F5A4141AAB293FF57E4E7CDD5" descr="et"/>
        <xdr:cNvPicPr>
          <a:picLocks noChangeAspect="1"/>
        </xdr:cNvPicPr>
      </xdr:nvPicPr>
      <xdr:blipFill>
        <a:blip r:embed="rId84"/>
        <a:stretch>
          <a:fillRect/>
        </a:stretch>
      </xdr:blipFill>
      <xdr:spPr>
        <a:xfrm>
          <a:off x="21116925" y="647604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jk1NjI3MTUzMjQ0Njg0Mjg4JnRleHRUeXBlPXRleHQmbGV2ZWw9USZyb3VuZD0wJmdyYWRpZW50V2F5PTAiLAoJIkxvZ28iIDogIiIsCgkiT3JpZ2luYWxVcmwiIDogImh0dHBzOi8vcGVyc29uYWwtYWN0Lndwcy5jbi92aXAtc3BhLzIwMjMvcXJjb2Rlc2Nhbi9pbmRleC5odG1sIgp9Cg=="/>
  </etc:cellImage>
  <etc:cellImage>
    <xdr:pic>
      <xdr:nvPicPr>
        <xdr:cNvPr id="91" name="ID_D70A0B7038524808B191AEF3712657D5" descr="et"/>
        <xdr:cNvPicPr>
          <a:picLocks noChangeAspect="1"/>
        </xdr:cNvPicPr>
      </xdr:nvPicPr>
      <xdr:blipFill>
        <a:blip r:embed="rId85"/>
        <a:stretch>
          <a:fillRect/>
        </a:stretch>
      </xdr:blipFill>
      <xdr:spPr>
        <a:xfrm>
          <a:off x="20031075" y="38395275"/>
          <a:ext cx="2857500" cy="2857500"/>
        </a:xfrm>
        <a:prstGeom prst="rect">
          <a:avLst/>
        </a:prstGeom>
      </xdr:spPr>
    </xdr:pic>
    <etc:extObjData etc:type="44B7C0F4-79DB-4F8B-9303-0E098D69D8BE" etc:data="ewoJIkxhc3RVcmwiIDogImh0dHBzOi8vcGVyc29uYWwtYWN0Lndwcy5jbi92aXAtc3BhLzIwMjMvcXJjb2Rlc2Nhbi9pbmRleC5odG1sP3RleHQ9aHR0cHMlM0ElMkYlMkZldGV4dGJvb2suaGVwLmNvbS5jbiUyRmJvb2slMkYxMDcyNDE2ODUzMjQzOTg1OTIwJnRleHRUeXBlPXRleHQmbGV2ZWw9USZyb3VuZD0wJmdyYWRpZW50V2F5PTAiLAoJIkxvZ28iIDogIiIsCgkiT3JpZ2luYWxVcmwiIDogImh0dHBzOi8vcGVyc29uYWwtYWN0Lndwcy5jbi92aXAtc3BhLzIwMjMvcXJjb2Rlc2Nhbi9pbmRleC5odG1sIgp9Cg=="/>
  </etc:cellImage>
  <etc:cellImage>
    <xdr:pic>
      <xdr:nvPicPr>
        <xdr:cNvPr id="92" name="ID_54A73F704D75429F9057C490129B3421" descr="KJ25360"/>
        <xdr:cNvPicPr>
          <a:picLocks noChangeAspect="1"/>
        </xdr:cNvPicPr>
      </xdr:nvPicPr>
      <xdr:blipFill>
        <a:blip r:embed="rId86"/>
        <a:stretch>
          <a:fillRect/>
        </a:stretch>
      </xdr:blipFill>
      <xdr:spPr>
        <a:xfrm>
          <a:off x="17332325" y="29192220"/>
          <a:ext cx="952500" cy="952500"/>
        </a:xfrm>
        <a:prstGeom prst="rect">
          <a:avLst/>
        </a:prstGeom>
      </xdr:spPr>
    </xdr:pic>
  </etc:cellImage>
</etc:cellImages>
</file>

<file path=xl/sharedStrings.xml><?xml version="1.0" encoding="utf-8"?>
<sst xmlns="http://schemas.openxmlformats.org/spreadsheetml/2006/main" count="1350" uniqueCount="577">
  <si>
    <t>序号</t>
  </si>
  <si>
    <t>刊登客户</t>
  </si>
  <si>
    <t>版别</t>
  </si>
  <si>
    <t>书名</t>
  </si>
  <si>
    <t>作者</t>
  </si>
  <si>
    <t>分级</t>
  </si>
  <si>
    <t>适用专业</t>
  </si>
  <si>
    <t>出版日期</t>
  </si>
  <si>
    <t>估定价</t>
  </si>
  <si>
    <t>ISBN</t>
  </si>
  <si>
    <t>试读</t>
  </si>
  <si>
    <t>高等教育出版社</t>
  </si>
  <si>
    <t>高教</t>
  </si>
  <si>
    <t>光学（数字教材）</t>
  </si>
  <si>
    <t>赵福利，陈敏，董建文</t>
  </si>
  <si>
    <t>本科</t>
  </si>
  <si>
    <t>物理学</t>
  </si>
  <si>
    <t>2024-10</t>
  </si>
  <si>
    <t>9787895309586</t>
  </si>
  <si>
    <t>现代物理学在创新创业中的应用案例汇编</t>
  </si>
  <si>
    <t>方亮，翁雨燕</t>
  </si>
  <si>
    <t>9787895303744</t>
  </si>
  <si>
    <t>物理学导论（第四版）（数字教材）</t>
  </si>
  <si>
    <t>张汉壮，倪牟翠，王磊</t>
  </si>
  <si>
    <t>2024-07</t>
  </si>
  <si>
    <t>9787895308442</t>
  </si>
  <si>
    <t>Essential University Physics Experiment</t>
  </si>
  <si>
    <t>须萍，陆伟新，侯波</t>
  </si>
  <si>
    <t>2022-11</t>
  </si>
  <si>
    <t>9787895304406</t>
  </si>
  <si>
    <t>教育规划与管理（数字教材）</t>
  </si>
  <si>
    <t>王振存</t>
  </si>
  <si>
    <t>教育学</t>
  </si>
  <si>
    <t>2025-03</t>
  </si>
  <si>
    <t>待定</t>
  </si>
  <si>
    <t>教育框架与案例——数字化计算思维与人工智能统一的视角</t>
  </si>
  <si>
    <t>黄景碧</t>
  </si>
  <si>
    <t>教育技术学</t>
  </si>
  <si>
    <t>信号与系统</t>
  </si>
  <si>
    <t>陈后金，李艳凤</t>
  </si>
  <si>
    <t>电子信息类</t>
  </si>
  <si>
    <t>2023-07</t>
  </si>
  <si>
    <t>9787895306035</t>
  </si>
  <si>
    <t>星球车混合虚拟仿真技术</t>
  </si>
  <si>
    <t>崔勇，胡庆雷，郑建英</t>
  </si>
  <si>
    <t>航空航天类</t>
  </si>
  <si>
    <t>2024-08</t>
  </si>
  <si>
    <t>9787895308954</t>
  </si>
  <si>
    <t>天基空间目标信息处理技术</t>
  </si>
  <si>
    <t>姜志国，张景瑞，张浩鹏等</t>
  </si>
  <si>
    <t>2024-09</t>
  </si>
  <si>
    <t>9787895309357</t>
  </si>
  <si>
    <t>无人机集群技术——智能组网与协同</t>
  </si>
  <si>
    <t>雷磊，宋晓勤，蔡圣所等</t>
  </si>
  <si>
    <t>9787895309340</t>
  </si>
  <si>
    <t>机器人学及应用</t>
  </si>
  <si>
    <t>陈柏，吴青聪</t>
  </si>
  <si>
    <t>机器人类</t>
  </si>
  <si>
    <t>9787895309319</t>
  </si>
  <si>
    <t>机械设计</t>
  </si>
  <si>
    <t>宁方立</t>
  </si>
  <si>
    <t>机械</t>
  </si>
  <si>
    <t>2023-08</t>
  </si>
  <si>
    <t>9787895305564</t>
  </si>
  <si>
    <t>机械原理</t>
  </si>
  <si>
    <t>葛文杰</t>
  </si>
  <si>
    <t>9787895305502</t>
  </si>
  <si>
    <t>飞行器智能制造技术</t>
  </si>
  <si>
    <t>廖文和，马贵春</t>
  </si>
  <si>
    <t>飞行器制造工程</t>
  </si>
  <si>
    <t>9787895309371</t>
  </si>
  <si>
    <t>航空电源技术</t>
  </si>
  <si>
    <t>黄建媚</t>
  </si>
  <si>
    <t>飞行器动力工程</t>
  </si>
  <si>
    <t>9787895309142</t>
  </si>
  <si>
    <t>车用新能源与动力</t>
  </si>
  <si>
    <t>王震坡</t>
  </si>
  <si>
    <t>车辆工程</t>
  </si>
  <si>
    <t>9787895309036</t>
  </si>
  <si>
    <t>汽车驾驶行为理论及应用</t>
  </si>
  <si>
    <t>席军强</t>
  </si>
  <si>
    <t>9787895309418</t>
  </si>
  <si>
    <t>智能电动汽车试验学</t>
  </si>
  <si>
    <t>朱冰</t>
  </si>
  <si>
    <t>9787895309401</t>
  </si>
  <si>
    <t>可再生能源利用与存储技术</t>
  </si>
  <si>
    <t>廖强</t>
  </si>
  <si>
    <t>能源动力类</t>
  </si>
  <si>
    <t>9787895309173</t>
  </si>
  <si>
    <t>机械工业出版社</t>
  </si>
  <si>
    <t>机工</t>
  </si>
  <si>
    <t>模拟电子技术基础</t>
  </si>
  <si>
    <t>黄丽亚，杨恒新，袁丰等</t>
  </si>
  <si>
    <t>2024-05</t>
  </si>
  <si>
    <t>9787893864032</t>
  </si>
  <si>
    <t>机械创新设计</t>
  </si>
  <si>
    <t>张春林，赵自强，李志香</t>
  </si>
  <si>
    <t>机械类</t>
  </si>
  <si>
    <t>2024-04</t>
  </si>
  <si>
    <t>9787893863851</t>
  </si>
  <si>
    <t>电力系统分析</t>
  </si>
  <si>
    <t>孙淑琴，李昂，李再华</t>
  </si>
  <si>
    <t>电气类</t>
  </si>
  <si>
    <t>9787893864018</t>
  </si>
  <si>
    <t>赵自强，张春林</t>
  </si>
  <si>
    <t>9787893863844</t>
  </si>
  <si>
    <t>Python深度学习及智能车竞赛实践</t>
  </si>
  <si>
    <t>徐国艳，刘聪琳</t>
  </si>
  <si>
    <t>计算机类</t>
  </si>
  <si>
    <t>9787893863943</t>
  </si>
  <si>
    <t>大学物理实验数字化教程</t>
  </si>
  <si>
    <t>樊代和</t>
  </si>
  <si>
    <t>物理学类</t>
  </si>
  <si>
    <t>9787893864087</t>
  </si>
  <si>
    <t>自动控制理论</t>
  </si>
  <si>
    <t>刘丁</t>
  </si>
  <si>
    <t>自动化类</t>
  </si>
  <si>
    <t>9787893864056</t>
  </si>
  <si>
    <t>机械制造工艺学课程设计</t>
  </si>
  <si>
    <t>吴瑞明</t>
  </si>
  <si>
    <t>9787893864216</t>
  </si>
  <si>
    <t>工程图学基础教程</t>
  </si>
  <si>
    <t>邱龙辉，叶琳</t>
  </si>
  <si>
    <t>工业工程类</t>
  </si>
  <si>
    <t>9787893865008</t>
  </si>
  <si>
    <t>液压传动系统</t>
  </si>
  <si>
    <t>王洁，苏东海，官忠范</t>
  </si>
  <si>
    <t>9787893864162</t>
  </si>
  <si>
    <t>仿生机械学</t>
  </si>
  <si>
    <t>张春林，赵自强</t>
  </si>
  <si>
    <t>9787893864025</t>
  </si>
  <si>
    <t>机械设计基础</t>
  </si>
  <si>
    <t>金鑫，岳勇</t>
  </si>
  <si>
    <t>9787893864001</t>
  </si>
  <si>
    <t>杜静</t>
  </si>
  <si>
    <t>9787893863998</t>
  </si>
  <si>
    <t>机械制造技术基础</t>
  </si>
  <si>
    <t>袁军堂</t>
  </si>
  <si>
    <t>9787893863981</t>
  </si>
  <si>
    <t>控制工程基础</t>
  </si>
  <si>
    <t>吴涛</t>
  </si>
  <si>
    <t>9787893863967</t>
  </si>
  <si>
    <t>先进设计理论与方法</t>
  </si>
  <si>
    <t>朱平</t>
  </si>
  <si>
    <t>9787893863936</t>
  </si>
  <si>
    <t>大学物理（少学时）</t>
  </si>
  <si>
    <t>张宇，任延宇，韩权</t>
  </si>
  <si>
    <t>9787893864100</t>
  </si>
  <si>
    <t>工程力学（理论力学与材料力学）（应用型本科适用）</t>
  </si>
  <si>
    <t>张春梅，段翠芳</t>
  </si>
  <si>
    <t>9787893864117</t>
  </si>
  <si>
    <t>基础工业工程</t>
  </si>
  <si>
    <t>易树平，郭伏</t>
  </si>
  <si>
    <t>9787893864247</t>
  </si>
  <si>
    <t>预测与决策教程</t>
  </si>
  <si>
    <t>李华，胡奇英</t>
  </si>
  <si>
    <t>工商管理类</t>
  </si>
  <si>
    <t>9787893864605</t>
  </si>
  <si>
    <t>项目管理</t>
  </si>
  <si>
    <t>陈翔，骆珣</t>
  </si>
  <si>
    <t>9787893864308</t>
  </si>
  <si>
    <t>人因工程学</t>
  </si>
  <si>
    <t>郭伏，钱省三</t>
  </si>
  <si>
    <t>2024-01</t>
  </si>
  <si>
    <t>9787893865152</t>
  </si>
  <si>
    <t>计算机控制技术</t>
  </si>
  <si>
    <t>罗文广</t>
  </si>
  <si>
    <t>9787893864865</t>
  </si>
  <si>
    <t>工程索道</t>
  </si>
  <si>
    <t>周新年，周成军，郑丽凤</t>
  </si>
  <si>
    <t>9787893864995</t>
  </si>
  <si>
    <t>工程材料表征技术</t>
  </si>
  <si>
    <t>李理</t>
  </si>
  <si>
    <t>9787893864575</t>
  </si>
  <si>
    <t>工程制图基础教程</t>
  </si>
  <si>
    <t>姚春东，李大龙</t>
  </si>
  <si>
    <t>土木类</t>
  </si>
  <si>
    <t>9787893864223</t>
  </si>
  <si>
    <t>燃烧学</t>
  </si>
  <si>
    <t>徐通模，惠世恩</t>
  </si>
  <si>
    <t>9787893864445</t>
  </si>
  <si>
    <t>内燃机学</t>
  </si>
  <si>
    <t>刘圣华，魏衍举</t>
  </si>
  <si>
    <t>2024-11</t>
  </si>
  <si>
    <t>9787893865459</t>
  </si>
  <si>
    <t>冯立艳，张雪雁，席晓燕</t>
  </si>
  <si>
    <t>9787893864049</t>
  </si>
  <si>
    <t>高电压技术（第3版）</t>
  </si>
  <si>
    <t>吴广宁</t>
  </si>
  <si>
    <t>9787893864414</t>
  </si>
  <si>
    <t>传感器与检测技术</t>
  </si>
  <si>
    <t>胡向东，耿道渠，胡蓉等</t>
  </si>
  <si>
    <t>9787893864209</t>
  </si>
  <si>
    <t>电梯技术</t>
  </si>
  <si>
    <t>刘勇，毛蕊，姚雅峰</t>
  </si>
  <si>
    <t>2024-06</t>
  </si>
  <si>
    <t>9787893864957</t>
  </si>
  <si>
    <t>功率半导体器件原理及设计</t>
  </si>
  <si>
    <t>王彩琳</t>
  </si>
  <si>
    <t>9787893865671</t>
  </si>
  <si>
    <t>数据库技术及应用</t>
  </si>
  <si>
    <t>林育蓓，汤德佑，汤娜</t>
  </si>
  <si>
    <t>9787893865756</t>
  </si>
  <si>
    <t>智能物联网导论</t>
  </si>
  <si>
    <t>郭斌，刘思聪，王柱</t>
  </si>
  <si>
    <t>9787893865824</t>
  </si>
  <si>
    <t>分布式数据库：原理与实践</t>
  </si>
  <si>
    <t>强彦</t>
  </si>
  <si>
    <t>9787893865879</t>
  </si>
  <si>
    <t>计算机网络</t>
  </si>
  <si>
    <t>蔡开裕，陈颖文，蔡志平等</t>
  </si>
  <si>
    <t>9787893865817</t>
  </si>
  <si>
    <t>物联网接入技术与应用</t>
  </si>
  <si>
    <t>吴功宜，吴英</t>
  </si>
  <si>
    <t>9787893865909</t>
  </si>
  <si>
    <t>深度学习</t>
  </si>
  <si>
    <t>徐俊刚</t>
  </si>
  <si>
    <t>9787893865794</t>
  </si>
  <si>
    <t>软件工程方法与金融领域实践</t>
  </si>
  <si>
    <t>许蕾</t>
  </si>
  <si>
    <t>9787893865893</t>
  </si>
  <si>
    <t>数据库原理与应用教程</t>
  </si>
  <si>
    <t>何玉洁</t>
  </si>
  <si>
    <t>9787893865763</t>
  </si>
  <si>
    <t>智能嵌入式系统设计</t>
  </si>
  <si>
    <t>陈仪香，陈彦辉</t>
  </si>
  <si>
    <t>9787893865985</t>
  </si>
  <si>
    <t>软件工程案例教程</t>
  </si>
  <si>
    <t>韩万江，姜立新</t>
  </si>
  <si>
    <t>9787893865916</t>
  </si>
  <si>
    <t>C语言程序设计与实践</t>
  </si>
  <si>
    <t>谢满德，凌云，陈志贤等</t>
  </si>
  <si>
    <t>9787893865978</t>
  </si>
  <si>
    <t>智能计算技术与应用</t>
  </si>
  <si>
    <t>李敏，赵宏，李兴娟</t>
  </si>
  <si>
    <t>9787893866142</t>
  </si>
  <si>
    <t>计算社会学（基础理论篇）</t>
  </si>
  <si>
    <t>郭斌，梁韵基，於志文</t>
  </si>
  <si>
    <t>9787893866180</t>
  </si>
  <si>
    <t>边缘计算：一种应用视角</t>
  </si>
  <si>
    <t>张胜，钱柱中，梁瑜等</t>
  </si>
  <si>
    <t>9787893866166</t>
  </si>
  <si>
    <t>分布式数据库系统：大数据时代新型数据库技术</t>
  </si>
  <si>
    <t>于戈，申德荣等</t>
  </si>
  <si>
    <t>9787893866340</t>
  </si>
  <si>
    <t>软件设计基础理论</t>
  </si>
  <si>
    <t>丁二玉</t>
  </si>
  <si>
    <t>2024-12</t>
  </si>
  <si>
    <t>9787893866234</t>
  </si>
  <si>
    <t>软件优化技术</t>
  </si>
  <si>
    <t>陈虎，汤德佑，黄敏</t>
  </si>
  <si>
    <t>9787893866159</t>
  </si>
  <si>
    <t>因果推断导论</t>
  </si>
  <si>
    <t>俞奎，王浩，梁吉业</t>
  </si>
  <si>
    <t>9787893866050</t>
  </si>
  <si>
    <t>人工智能安全基础</t>
  </si>
  <si>
    <t>李进，谭毓安</t>
  </si>
  <si>
    <t>9787893866067</t>
  </si>
  <si>
    <t>分布式数据服务：事务模型、处理语言、一致性与体系结构</t>
  </si>
  <si>
    <t>徐子晨，柳杰，娄俊升</t>
  </si>
  <si>
    <t>9787893866098</t>
  </si>
  <si>
    <t>智能数字图像处理：原理与技术</t>
  </si>
  <si>
    <t>全红艳</t>
  </si>
  <si>
    <t>9787893866081</t>
  </si>
  <si>
    <t>计算机系统导论</t>
  </si>
  <si>
    <t>袁春风，余子濠</t>
  </si>
  <si>
    <t>9787893866074</t>
  </si>
  <si>
    <t>嵌入式软件自动化测试</t>
  </si>
  <si>
    <t>黄松，洪宇，郑长友等</t>
  </si>
  <si>
    <t>9787893866333</t>
  </si>
  <si>
    <t>计算社会学（系统应用篇）</t>
  </si>
  <si>
    <t>9787893864933</t>
  </si>
  <si>
    <t>国际贸易理论与实务</t>
  </si>
  <si>
    <t>胡丹婷</t>
  </si>
  <si>
    <t>经济与贸易类</t>
  </si>
  <si>
    <t>9787893865220</t>
  </si>
  <si>
    <t>人工智能与创新创业十讲</t>
  </si>
  <si>
    <t>李华晶</t>
  </si>
  <si>
    <t>公共基础课</t>
  </si>
  <si>
    <t>9787893864964</t>
  </si>
  <si>
    <t>专业学位硕士论文写作指南（第4版）</t>
  </si>
  <si>
    <t>丁斌</t>
  </si>
  <si>
    <t>9787893864926</t>
  </si>
  <si>
    <t>品牌管理</t>
  </si>
  <si>
    <t>王新刚</t>
  </si>
  <si>
    <t>9787893865800</t>
  </si>
  <si>
    <t>财富管理：理论与实践</t>
  </si>
  <si>
    <t>易行健</t>
  </si>
  <si>
    <t>金融学类</t>
  </si>
  <si>
    <t>9787893865695</t>
  </si>
  <si>
    <t>行为金融学</t>
  </si>
  <si>
    <t>饶育蕾</t>
  </si>
  <si>
    <t>9787893864889</t>
  </si>
  <si>
    <t>物流技术与装备</t>
  </si>
  <si>
    <t>刘翠翠</t>
  </si>
  <si>
    <t>9787893865237</t>
  </si>
  <si>
    <t>创业管理</t>
  </si>
  <si>
    <t>9787893865428</t>
  </si>
  <si>
    <t>新媒体营销：数字、工具与运营</t>
  </si>
  <si>
    <t>陈钦兰</t>
  </si>
  <si>
    <t>9787893866456</t>
  </si>
  <si>
    <t>心理与成长：大学生心理健康指导</t>
  </si>
  <si>
    <t>贾楠</t>
  </si>
  <si>
    <t>心理学类</t>
  </si>
  <si>
    <t>9787893865077</t>
  </si>
  <si>
    <t>财务管理</t>
  </si>
  <si>
    <t>李秉祥</t>
  </si>
  <si>
    <t>9787893865053</t>
  </si>
  <si>
    <t>投资学原理及应用</t>
  </si>
  <si>
    <t>贺显南</t>
  </si>
  <si>
    <t>9787893865688</t>
  </si>
  <si>
    <t>会计信息系统（第四版）</t>
  </si>
  <si>
    <t>韩庆兰</t>
  </si>
  <si>
    <t>9787893865183</t>
  </si>
  <si>
    <t>企业碳中和管理</t>
  </si>
  <si>
    <t>贾明</t>
  </si>
  <si>
    <t>9787893865961</t>
  </si>
  <si>
    <t>运营管理：新思维、新模式、新方法</t>
  </si>
  <si>
    <t>王能民，史玮璇，何正文</t>
  </si>
  <si>
    <t>9787893866265</t>
  </si>
  <si>
    <t>创新创业实战教程</t>
  </si>
  <si>
    <t>9787893865954</t>
  </si>
  <si>
    <t>管理沟通：成功管理的基石（第5版）</t>
  </si>
  <si>
    <t>魏江，王颂</t>
  </si>
  <si>
    <t>9787893865626</t>
  </si>
  <si>
    <t>消费者行为学（第5版）</t>
  </si>
  <si>
    <t>王曼，白玉苓</t>
  </si>
  <si>
    <t>9787893865770</t>
  </si>
  <si>
    <t>数字创业</t>
  </si>
  <si>
    <t>李雪灵</t>
  </si>
  <si>
    <t>9787893865862</t>
  </si>
  <si>
    <t>物流学（第2版）</t>
  </si>
  <si>
    <t>舒辉</t>
  </si>
  <si>
    <t>9787893866104</t>
  </si>
  <si>
    <t>社会创业：理论与实践（第2版）</t>
  </si>
  <si>
    <t>[加拿大]斯晓夫，[中]刘志阳，林嵩，汪忠</t>
  </si>
  <si>
    <t>9787893865947</t>
  </si>
  <si>
    <t>物流管理信息系统（第2版）</t>
  </si>
  <si>
    <t>孙士超</t>
  </si>
  <si>
    <t>9787893865923</t>
  </si>
  <si>
    <t>产业经济学</t>
  </si>
  <si>
    <t>干春晖</t>
  </si>
  <si>
    <t>经济学类</t>
  </si>
  <si>
    <t>9787893865886</t>
  </si>
  <si>
    <t>企业社会责任</t>
  </si>
  <si>
    <t>9787893866005</t>
  </si>
  <si>
    <t>移动互联网：原理、技术与应用</t>
  </si>
  <si>
    <t>崔勇</t>
  </si>
  <si>
    <t>9787893864902</t>
  </si>
  <si>
    <t>信息安全概论</t>
  </si>
  <si>
    <t>李剑</t>
  </si>
  <si>
    <t>9787893864971</t>
  </si>
  <si>
    <t>网络信息系统安全管理</t>
  </si>
  <si>
    <t>李建华</t>
  </si>
  <si>
    <t>9787893865091</t>
  </si>
  <si>
    <t>网络安全技术及应用</t>
  </si>
  <si>
    <t>贾铁军</t>
  </si>
  <si>
    <t>9787893865084</t>
  </si>
  <si>
    <t>Python程序设计——从编程基础到专业应用</t>
  </si>
  <si>
    <t>章宁</t>
  </si>
  <si>
    <t>9787893864940</t>
  </si>
  <si>
    <t>大数据导论</t>
  </si>
  <si>
    <t>杨尊琦</t>
  </si>
  <si>
    <t>9787893865039</t>
  </si>
  <si>
    <t>信息安全案例教程：技术与应用</t>
  </si>
  <si>
    <t>陈波</t>
  </si>
  <si>
    <t>9787893865190</t>
  </si>
  <si>
    <t>物联网技术概论</t>
  </si>
  <si>
    <t>刘驰</t>
  </si>
  <si>
    <t>9787893865121</t>
  </si>
  <si>
    <t>陈虹</t>
  </si>
  <si>
    <t>9787893865206</t>
  </si>
  <si>
    <t>现代工程制图及计算机辅助绘图</t>
  </si>
  <si>
    <t>邹玉堂</t>
  </si>
  <si>
    <t>9787893865107</t>
  </si>
  <si>
    <t>Hadoop大数据技术基础与应用</t>
  </si>
  <si>
    <t>杨俊</t>
  </si>
  <si>
    <t>2025-06</t>
  </si>
  <si>
    <t>9787893866241</t>
  </si>
  <si>
    <t>Python程序设计——从基础到应用</t>
  </si>
  <si>
    <t>袁红娟</t>
  </si>
  <si>
    <t>2025-04</t>
  </si>
  <si>
    <t>9787893865992</t>
  </si>
  <si>
    <t>Python程序设计基础与应用</t>
  </si>
  <si>
    <t>董付国</t>
  </si>
  <si>
    <t>9787893865145</t>
  </si>
  <si>
    <t>智慧物流概论</t>
  </si>
  <si>
    <t>魏学将，王猛</t>
  </si>
  <si>
    <t>9787893865060</t>
  </si>
  <si>
    <t>智慧物流信息技术与应用</t>
  </si>
  <si>
    <t>9787893865022</t>
  </si>
  <si>
    <t>人工智能原理技术及应用</t>
  </si>
  <si>
    <t>安俊秀</t>
  </si>
  <si>
    <t>9787893866043</t>
  </si>
  <si>
    <t>智慧物流装备及应用</t>
  </si>
  <si>
    <t>王猛，魏学将</t>
  </si>
  <si>
    <t>9787893866203</t>
  </si>
  <si>
    <t>Python机器学习：数据建模与分析</t>
  </si>
  <si>
    <t>薛薇</t>
  </si>
  <si>
    <t>9787893866029</t>
  </si>
  <si>
    <t>化学工业出版社</t>
  </si>
  <si>
    <t>化工</t>
  </si>
  <si>
    <t>化工仿真实训教程</t>
  </si>
  <si>
    <t>王锋业，张壮，王增峰</t>
  </si>
  <si>
    <t>2025-01</t>
  </si>
  <si>
    <t>9787895240612</t>
  </si>
  <si>
    <t>东北师范大学出版社</t>
  </si>
  <si>
    <t>东北师大</t>
  </si>
  <si>
    <t>课程设计与评价</t>
  </si>
  <si>
    <t>孙芙蓉</t>
  </si>
  <si>
    <t>2024-02</t>
  </si>
  <si>
    <t>9787900908223</t>
  </si>
  <si>
    <t>北京航空航天大学出版社</t>
  </si>
  <si>
    <t>北航</t>
  </si>
  <si>
    <t>高等几何</t>
  </si>
  <si>
    <t>代国兴，殷鹏展</t>
  </si>
  <si>
    <t>公共课</t>
  </si>
  <si>
    <t>2023-03</t>
  </si>
  <si>
    <t>9787894635259</t>
  </si>
  <si>
    <t>西安交通大学出版社</t>
  </si>
  <si>
    <t>西安交大</t>
  </si>
  <si>
    <t>商务英语听说实训教程</t>
  </si>
  <si>
    <t>于淼</t>
  </si>
  <si>
    <t>商务英语及相关专业</t>
  </si>
  <si>
    <t>2023-09</t>
  </si>
  <si>
    <t>9787900939371</t>
  </si>
  <si>
    <t>基础会计</t>
  </si>
  <si>
    <t>张劲松，王琦</t>
  </si>
  <si>
    <t>会计学</t>
  </si>
  <si>
    <t>2023-05</t>
  </si>
  <si>
    <t>9787900975102</t>
  </si>
  <si>
    <t>工程制图教程（第2版）</t>
  </si>
  <si>
    <t>丁乔，孙轶红</t>
  </si>
  <si>
    <t>机类、近机类</t>
  </si>
  <si>
    <t>9787900975508</t>
  </si>
  <si>
    <t>应用光学（第2版）</t>
  </si>
  <si>
    <t>程湘爱，邢中阳</t>
  </si>
  <si>
    <t>光电信息类、物理学类、电子信息类、仪器类和兵器类</t>
  </si>
  <si>
    <t>9787900975492</t>
  </si>
  <si>
    <t>植物细胞工程原理与技术（2.0版）</t>
  </si>
  <si>
    <t>王正加</t>
  </si>
  <si>
    <t>本科、高职</t>
  </si>
  <si>
    <t>农林类、生物类</t>
  </si>
  <si>
    <t>9787895308695</t>
  </si>
  <si>
    <t>西方音乐史</t>
  </si>
  <si>
    <t>张景晖</t>
  </si>
  <si>
    <t>音乐学</t>
  </si>
  <si>
    <t>9787895308930</t>
  </si>
  <si>
    <t>网球运动技术与教学法</t>
  </si>
  <si>
    <t>钟怡</t>
  </si>
  <si>
    <t>运动训练</t>
  </si>
  <si>
    <t>9787895302839</t>
  </si>
  <si>
    <t>机械工程材料</t>
  </si>
  <si>
    <t>李占君</t>
  </si>
  <si>
    <t>9787893864070</t>
  </si>
  <si>
    <t>理论力学</t>
  </si>
  <si>
    <t>贾启芬，刘习军</t>
  </si>
  <si>
    <t>9787893864063</t>
  </si>
  <si>
    <t>32位汇编语言程序设计</t>
  </si>
  <si>
    <t>钱晓捷</t>
  </si>
  <si>
    <t>9787893866227</t>
  </si>
  <si>
    <t>虚拟现实技术基础与应用</t>
  </si>
  <si>
    <t>李建</t>
  </si>
  <si>
    <t>2025-05</t>
  </si>
  <si>
    <t>9787893866197</t>
  </si>
  <si>
    <t>汽车软件工程基础</t>
  </si>
  <si>
    <t>杨世春，陈飞，任秉韬</t>
  </si>
  <si>
    <t>本科、研究生</t>
  </si>
  <si>
    <t>9787895309548</t>
  </si>
  <si>
    <t>汽车智能座舱技术</t>
  </si>
  <si>
    <t>高镇海，胡宏宇，赵睿等</t>
  </si>
  <si>
    <t>9787895309562</t>
  </si>
  <si>
    <t>轨道交通网络空间安全</t>
  </si>
  <si>
    <t>闫连山，沈超，陈建译等</t>
  </si>
  <si>
    <t>交通运输类</t>
  </si>
  <si>
    <t>9787895309005</t>
  </si>
  <si>
    <t>面向先进轨道交通的人因安全理论与方法</t>
  </si>
  <si>
    <t>郭孜政，张侃，史磊等</t>
  </si>
  <si>
    <t>9787895309043</t>
  </si>
  <si>
    <t>轨道车辆轻量化与安全技术</t>
  </si>
  <si>
    <t>吴圣川，朱涛，王文静等</t>
  </si>
  <si>
    <t>9787895309579</t>
  </si>
  <si>
    <t>模式识别及航空航天应用</t>
  </si>
  <si>
    <t>谢凤英，张浩鹏，杨宪强等</t>
  </si>
  <si>
    <t>9787895308978</t>
  </si>
  <si>
    <t>科学出版社</t>
  </si>
  <si>
    <t>科学</t>
  </si>
  <si>
    <t>医学生物化学</t>
  </si>
  <si>
    <t>李凌，赵晶，孙军</t>
  </si>
  <si>
    <t>医学类五年制、长学制</t>
  </si>
  <si>
    <t>2023-11</t>
  </si>
  <si>
    <t>9787895051690</t>
  </si>
  <si>
    <t>高等学校航空航天类新兴领域专业人才培养研究报告暨核心课程体系</t>
  </si>
  <si>
    <t>陶智</t>
  </si>
  <si>
    <t>本科、研究生及以上</t>
  </si>
  <si>
    <t>9787895309470</t>
  </si>
  <si>
    <t>飞行器智能感知</t>
  </si>
  <si>
    <t>钱政，乔栋</t>
  </si>
  <si>
    <t>9787895308961</t>
  </si>
  <si>
    <t>飞行器智能集群</t>
  </si>
  <si>
    <t>李道春，屠展，向锦武</t>
  </si>
  <si>
    <t>9787895309234</t>
  </si>
  <si>
    <t>电推进智能控制</t>
  </si>
  <si>
    <t>漆明净</t>
  </si>
  <si>
    <t>9787895309029</t>
  </si>
  <si>
    <t>航空智能电推进原理</t>
  </si>
  <si>
    <t>闫晓军</t>
  </si>
  <si>
    <t>9787895309227</t>
  </si>
  <si>
    <t>人工智能及其在航空发动机涡轮叶片设计上的应用</t>
  </si>
  <si>
    <t>朱剑琴，邱璐，童自翔</t>
  </si>
  <si>
    <t>9787895309388</t>
  </si>
  <si>
    <t>航空推进器原理与设计</t>
  </si>
  <si>
    <t>孙大坤主编</t>
  </si>
  <si>
    <t>9787895309302</t>
  </si>
  <si>
    <t>航天信息工程科研创新训练指导教程</t>
  </si>
  <si>
    <t>张浩鹏</t>
  </si>
  <si>
    <t>9787895309449</t>
  </si>
  <si>
    <t>航空智能探测原理与设计</t>
  </si>
  <si>
    <t>宋佳，邹征夏，李昭莹，余涛</t>
  </si>
  <si>
    <t>9787895309296</t>
  </si>
  <si>
    <t>飞行器智能设计技术</t>
  </si>
  <si>
    <t>周尧明，罗明强，刘尧龙主编</t>
  </si>
  <si>
    <t>9787895309432</t>
  </si>
  <si>
    <t>智能导航原理与方法</t>
  </si>
  <si>
    <t>杨毅，宋文杰主编</t>
  </si>
  <si>
    <t>9787895309456</t>
  </si>
  <si>
    <t>先进轨道交通运输计划编制理论与方法</t>
  </si>
  <si>
    <t>倪少权，吕红霞，陈钉均等</t>
  </si>
  <si>
    <t>9787895309067</t>
  </si>
  <si>
    <t>区域轨道交通网络规划理论与新经济分析方法</t>
  </si>
  <si>
    <t>卢春房，帅斌，刘晓波等</t>
  </si>
  <si>
    <t>9787895309012</t>
  </si>
  <si>
    <t>可持续轨道工程</t>
  </si>
  <si>
    <t>王平主编；杨荣山副主编</t>
  </si>
  <si>
    <t>9787895308992</t>
  </si>
  <si>
    <t>现代轨道车辆转向架构造与原理</t>
  </si>
  <si>
    <t>石怀龙，王开云</t>
  </si>
  <si>
    <t>9787895309050</t>
  </si>
  <si>
    <t>区域轨道交通协同运输与服务</t>
  </si>
  <si>
    <t>彭其渊，刘岭，鲁工圆主编</t>
  </si>
  <si>
    <t>9787895309395</t>
  </si>
  <si>
    <t>幼儿园教育活动设计与实施</t>
  </si>
  <si>
    <t>谭娟</t>
  </si>
  <si>
    <t>本专科、继续教育</t>
  </si>
  <si>
    <t>学前教育</t>
  </si>
  <si>
    <t>9787895300712</t>
  </si>
  <si>
    <t>儿童文学教程（第4版）（数字教材）</t>
  </si>
  <si>
    <t>方卫平</t>
  </si>
  <si>
    <t>9787895308657</t>
  </si>
  <si>
    <t>幼儿园社会教育活动设计与指导（数字教材）</t>
  </si>
  <si>
    <t>李焕稳</t>
  </si>
  <si>
    <t>学前儿童卫生保健（数字教材）</t>
  </si>
  <si>
    <t>康松玲</t>
  </si>
  <si>
    <t>学前儿童心理发展（数字教材）</t>
  </si>
  <si>
    <t>沈雪梅</t>
  </si>
  <si>
    <t>儿童发展与教育心理学（数字教材）</t>
  </si>
  <si>
    <t>伍新春</t>
  </si>
  <si>
    <t>小学数学课程标准与教材研究（数字教材）</t>
  </si>
  <si>
    <t>马云鹏</t>
  </si>
  <si>
    <t>9787895308718</t>
  </si>
  <si>
    <t>小学教育学（数字教材）</t>
  </si>
  <si>
    <t>黄甫全</t>
  </si>
  <si>
    <t>课程与教学论（数字教材）</t>
  </si>
  <si>
    <t>王本陆</t>
  </si>
  <si>
    <t>幼儿教师音乐技能——歌曲演唱（第3版）（数字教材）</t>
  </si>
  <si>
    <t>吴春瑛，姜华敏</t>
  </si>
  <si>
    <t>土木工程力学（第二版）</t>
  </si>
  <si>
    <t>王秀丽</t>
  </si>
  <si>
    <t>高职、五年制高职、高职本科（应用型本科）</t>
  </si>
  <si>
    <t>9787895309166</t>
  </si>
  <si>
    <t>孙毅主编；曾凡林副主编</t>
  </si>
  <si>
    <t>通用</t>
  </si>
  <si>
    <t>机械、土木类</t>
  </si>
  <si>
    <t>9787895305618</t>
  </si>
  <si>
    <t>智能手机使用安全小技巧</t>
  </si>
  <si>
    <t>刘江林，程瑞雪</t>
  </si>
  <si>
    <t>9787893864988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</si>
</sst>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yyyy/mm"/>
    <numFmt numFmtId="179" formatCode="0.00_ "/>
  </numFmts>
  <fonts count="6">
    <font>
      <sz val="11"/>
      <color theme="1"/>
      <name val="宋体"/>
      <charset val="134"/>
      <scheme val="minor"/>
    </font>
    <font>
      <sz val="10"/>
      <name val="宋体"/>
      <family val="3"/>
      <charset val="134"/>
    </font>
    <font>
      <sz val="10"/>
      <color rgb="FF000000"/>
      <name val="宋体"/>
      <family val="3"/>
      <charset val="134"/>
    </font>
    <font>
      <sz val="12"/>
      <name val="宋体"/>
      <family val="3"/>
      <charset val="134"/>
    </font>
    <font>
      <b/>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25">
    <xf numFmtId="0" fontId="0" fillId="0" borderId="0" xfId="0">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xf>
    <xf numFmtId="178" fontId="1" fillId="0" borderId="1" xfId="0" quotePrefix="1" applyNumberFormat="1" applyFont="1" applyFill="1" applyBorder="1" applyAlignment="1">
      <alignment horizontal="center" vertical="center"/>
    </xf>
    <xf numFmtId="2"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top"/>
    </xf>
    <xf numFmtId="49" fontId="4" fillId="0" borderId="1"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cellXfs>
  <cellStyles count="2">
    <cellStyle name="常规" xfId="0" builtinId="0"/>
    <cellStyle name="常规 5"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6" Type="http://schemas.openxmlformats.org/officeDocument/2006/relationships/image" Target="media/image26.png"/><Relationship Id="rId84" Type="http://schemas.openxmlformats.org/officeDocument/2006/relationships/image" Target="media/image84.png"/><Relationship Id="rId68" Type="http://schemas.openxmlformats.org/officeDocument/2006/relationships/image" Target="media/image68.png"/><Relationship Id="rId63" Type="http://schemas.openxmlformats.org/officeDocument/2006/relationships/image" Target="media/image63.jpeg"/><Relationship Id="rId47" Type="http://schemas.openxmlformats.org/officeDocument/2006/relationships/image" Target="media/image47.jpeg"/><Relationship Id="rId42" Type="http://schemas.openxmlformats.org/officeDocument/2006/relationships/image" Target="media/image42.jpeg"/><Relationship Id="rId21" Type="http://schemas.openxmlformats.org/officeDocument/2006/relationships/image" Target="media/image21.png"/><Relationship Id="rId16" Type="http://schemas.openxmlformats.org/officeDocument/2006/relationships/image" Target="media/image16.png"/><Relationship Id="rId79" Type="http://schemas.openxmlformats.org/officeDocument/2006/relationships/image" Target="media/image79.png"/><Relationship Id="rId74" Type="http://schemas.openxmlformats.org/officeDocument/2006/relationships/image" Target="media/image74.png"/><Relationship Id="rId58" Type="http://schemas.openxmlformats.org/officeDocument/2006/relationships/image" Target="media/image58.png"/><Relationship Id="rId53" Type="http://schemas.openxmlformats.org/officeDocument/2006/relationships/image" Target="media/image53.jpeg"/><Relationship Id="rId37" Type="http://schemas.openxmlformats.org/officeDocument/2006/relationships/image" Target="media/image37.jpeg"/><Relationship Id="rId32" Type="http://schemas.openxmlformats.org/officeDocument/2006/relationships/image" Target="media/image32.png"/><Relationship Id="rId11" Type="http://schemas.openxmlformats.org/officeDocument/2006/relationships/image" Target="media/image11.png"/><Relationship Id="rId5" Type="http://schemas.openxmlformats.org/officeDocument/2006/relationships/image" Target="media/image5.png"/><Relationship Id="rId19" Type="http://schemas.openxmlformats.org/officeDocument/2006/relationships/image" Target="media/image19.png"/><Relationship Id="rId77" Type="http://schemas.openxmlformats.org/officeDocument/2006/relationships/image" Target="media/image77.png"/><Relationship Id="rId69" Type="http://schemas.openxmlformats.org/officeDocument/2006/relationships/image" Target="media/image69.jpeg"/><Relationship Id="rId64" Type="http://schemas.openxmlformats.org/officeDocument/2006/relationships/image" Target="media/image64.jpeg"/><Relationship Id="rId56" Type="http://schemas.openxmlformats.org/officeDocument/2006/relationships/image" Target="media/image56.png"/><Relationship Id="rId48" Type="http://schemas.openxmlformats.org/officeDocument/2006/relationships/image" Target="media/image48.jpeg"/><Relationship Id="rId43" Type="http://schemas.openxmlformats.org/officeDocument/2006/relationships/image" Target="media/image43.png"/><Relationship Id="rId35" Type="http://schemas.openxmlformats.org/officeDocument/2006/relationships/image" Target="media/image35.jpeg"/><Relationship Id="rId30" Type="http://schemas.openxmlformats.org/officeDocument/2006/relationships/image" Target="media/image30.png"/><Relationship Id="rId27" Type="http://schemas.openxmlformats.org/officeDocument/2006/relationships/image" Target="media/image27.png"/><Relationship Id="rId22" Type="http://schemas.openxmlformats.org/officeDocument/2006/relationships/image" Target="media/image22.png"/><Relationship Id="rId14" Type="http://schemas.openxmlformats.org/officeDocument/2006/relationships/image" Target="media/image14.png"/><Relationship Id="rId85" Type="http://schemas.openxmlformats.org/officeDocument/2006/relationships/image" Target="media/image85.png"/><Relationship Id="rId80" Type="http://schemas.openxmlformats.org/officeDocument/2006/relationships/image" Target="media/image80.png"/><Relationship Id="rId8" Type="http://schemas.openxmlformats.org/officeDocument/2006/relationships/image" Target="media/image8.jpeg"/><Relationship Id="rId72" Type="http://schemas.openxmlformats.org/officeDocument/2006/relationships/image" Target="media/image72.png"/><Relationship Id="rId51" Type="http://schemas.openxmlformats.org/officeDocument/2006/relationships/image" Target="media/image51.jpeg"/><Relationship Id="rId3" Type="http://schemas.openxmlformats.org/officeDocument/2006/relationships/image" Target="media/image3.png"/><Relationship Id="rId67" Type="http://schemas.openxmlformats.org/officeDocument/2006/relationships/image" Target="media/image67.png"/><Relationship Id="rId59" Type="http://schemas.openxmlformats.org/officeDocument/2006/relationships/image" Target="media/image59.jpeg"/><Relationship Id="rId46" Type="http://schemas.openxmlformats.org/officeDocument/2006/relationships/image" Target="media/image46.jpeg"/><Relationship Id="rId38" Type="http://schemas.openxmlformats.org/officeDocument/2006/relationships/image" Target="media/image38.jpeg"/><Relationship Id="rId33" Type="http://schemas.openxmlformats.org/officeDocument/2006/relationships/image" Target="media/image33.png"/><Relationship Id="rId25" Type="http://schemas.openxmlformats.org/officeDocument/2006/relationships/image" Target="media/image25.png"/><Relationship Id="rId17" Type="http://schemas.openxmlformats.org/officeDocument/2006/relationships/image" Target="media/image17.png"/><Relationship Id="rId12" Type="http://schemas.openxmlformats.org/officeDocument/2006/relationships/image" Target="media/image12.png"/><Relationship Id="rId83" Type="http://schemas.openxmlformats.org/officeDocument/2006/relationships/image" Target="media/image83.png"/><Relationship Id="rId75" Type="http://schemas.openxmlformats.org/officeDocument/2006/relationships/image" Target="media/image75.png"/><Relationship Id="rId70" Type="http://schemas.openxmlformats.org/officeDocument/2006/relationships/image" Target="media/image70.png"/><Relationship Id="rId62" Type="http://schemas.openxmlformats.org/officeDocument/2006/relationships/image" Target="media/image62.png"/><Relationship Id="rId54" Type="http://schemas.openxmlformats.org/officeDocument/2006/relationships/image" Target="media/image54.jpeg"/><Relationship Id="rId41" Type="http://schemas.openxmlformats.org/officeDocument/2006/relationships/image" Target="media/image41.jpeg"/><Relationship Id="rId20" Type="http://schemas.openxmlformats.org/officeDocument/2006/relationships/image" Target="media/image20.png"/><Relationship Id="rId6" Type="http://schemas.openxmlformats.org/officeDocument/2006/relationships/image" Target="media/image6.png"/><Relationship Id="rId1" Type="http://schemas.openxmlformats.org/officeDocument/2006/relationships/image" Target="media/image1.png"/><Relationship Id="rId57" Type="http://schemas.openxmlformats.org/officeDocument/2006/relationships/image" Target="media/image57.jpeg"/><Relationship Id="rId49" Type="http://schemas.openxmlformats.org/officeDocument/2006/relationships/image" Target="media/image49.jpeg"/><Relationship Id="rId36" Type="http://schemas.openxmlformats.org/officeDocument/2006/relationships/image" Target="media/image36.jpeg"/><Relationship Id="rId28" Type="http://schemas.openxmlformats.org/officeDocument/2006/relationships/image" Target="media/image28.png"/><Relationship Id="rId23" Type="http://schemas.openxmlformats.org/officeDocument/2006/relationships/image" Target="media/image23.png"/><Relationship Id="rId15" Type="http://schemas.openxmlformats.org/officeDocument/2006/relationships/image" Target="media/image15.jpeg"/><Relationship Id="rId86" Type="http://schemas.openxmlformats.org/officeDocument/2006/relationships/image" Target="media/image86.jpeg"/><Relationship Id="rId81" Type="http://schemas.openxmlformats.org/officeDocument/2006/relationships/image" Target="media/image81.png"/><Relationship Id="rId78" Type="http://schemas.openxmlformats.org/officeDocument/2006/relationships/image" Target="media/image78.png"/><Relationship Id="rId73" Type="http://schemas.openxmlformats.org/officeDocument/2006/relationships/image" Target="media/image73.png"/><Relationship Id="rId65" Type="http://schemas.openxmlformats.org/officeDocument/2006/relationships/image" Target="media/image65.jpeg"/><Relationship Id="rId60" Type="http://schemas.openxmlformats.org/officeDocument/2006/relationships/image" Target="media/image60.png"/><Relationship Id="rId52" Type="http://schemas.openxmlformats.org/officeDocument/2006/relationships/image" Target="media/image52.png"/><Relationship Id="rId44" Type="http://schemas.openxmlformats.org/officeDocument/2006/relationships/image" Target="media/image44.jpeg"/><Relationship Id="rId31" Type="http://schemas.openxmlformats.org/officeDocument/2006/relationships/image" Target="media/image31.jpeg"/><Relationship Id="rId10" Type="http://schemas.openxmlformats.org/officeDocument/2006/relationships/image" Target="media/image10.jpeg"/><Relationship Id="rId9" Type="http://schemas.openxmlformats.org/officeDocument/2006/relationships/image" Target="media/image9.png"/><Relationship Id="rId4" Type="http://schemas.openxmlformats.org/officeDocument/2006/relationships/image" Target="media/image4.png"/><Relationship Id="rId39" Type="http://schemas.openxmlformats.org/officeDocument/2006/relationships/image" Target="media/image39.jpeg"/><Relationship Id="rId18" Type="http://schemas.openxmlformats.org/officeDocument/2006/relationships/image" Target="media/image18.jpeg"/><Relationship Id="rId13" Type="http://schemas.openxmlformats.org/officeDocument/2006/relationships/image" Target="media/image13.png"/><Relationship Id="rId76" Type="http://schemas.openxmlformats.org/officeDocument/2006/relationships/image" Target="media/image76.png"/><Relationship Id="rId55" Type="http://schemas.openxmlformats.org/officeDocument/2006/relationships/image" Target="media/image55.jpeg"/><Relationship Id="rId50" Type="http://schemas.openxmlformats.org/officeDocument/2006/relationships/image" Target="media/image50.jpeg"/><Relationship Id="rId34" Type="http://schemas.openxmlformats.org/officeDocument/2006/relationships/image" Target="media/image34.png"/><Relationship Id="rId71" Type="http://schemas.openxmlformats.org/officeDocument/2006/relationships/image" Target="media/image71.png"/><Relationship Id="rId7" Type="http://schemas.openxmlformats.org/officeDocument/2006/relationships/image" Target="media/image7.png"/><Relationship Id="rId29" Type="http://schemas.openxmlformats.org/officeDocument/2006/relationships/image" Target="media/image29.jpeg"/><Relationship Id="rId2" Type="http://schemas.openxmlformats.org/officeDocument/2006/relationships/image" Target="media/image2.jpeg"/><Relationship Id="rId66" Type="http://schemas.openxmlformats.org/officeDocument/2006/relationships/image" Target="media/image66.png"/><Relationship Id="rId45" Type="http://schemas.openxmlformats.org/officeDocument/2006/relationships/image" Target="media/image45.jpeg"/><Relationship Id="rId40" Type="http://schemas.openxmlformats.org/officeDocument/2006/relationships/image" Target="media/image40.jpeg"/><Relationship Id="rId24" Type="http://schemas.openxmlformats.org/officeDocument/2006/relationships/image" Target="media/image24.png"/><Relationship Id="rId82" Type="http://schemas.openxmlformats.org/officeDocument/2006/relationships/image" Target="media/image82.png"/><Relationship Id="rId61" Type="http://schemas.openxmlformats.org/officeDocument/2006/relationships/image" Target="media/image61.jpeg"/></Relationship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0/cellImage" Target="cellimages.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textbook.hep.com.cn/book/1072416853243985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9"/>
  <sheetViews>
    <sheetView tabSelected="1" workbookViewId="0">
      <selection activeCell="B121" sqref="B1:B1048576"/>
    </sheetView>
  </sheetViews>
  <sheetFormatPr defaultColWidth="9" defaultRowHeight="13.5"/>
  <cols>
    <col min="1" max="1" width="4.875" style="3" customWidth="1"/>
    <col min="2" max="2" width="21.5" style="4" customWidth="1"/>
    <col min="3" max="3" width="9.25" style="4" customWidth="1"/>
    <col min="4" max="4" width="33" style="4" customWidth="1"/>
    <col min="5" max="5" width="17.875" style="4" customWidth="1"/>
    <col min="6" max="6" width="9" style="4" customWidth="1"/>
    <col min="7" max="7" width="13.25" style="3" customWidth="1"/>
    <col min="8" max="8" width="9.875" style="3" customWidth="1"/>
    <col min="9" max="9" width="8.75" style="3" customWidth="1"/>
    <col min="10" max="10" width="14.75" style="3" customWidth="1"/>
    <col min="11" max="11" width="31.5" style="4" customWidth="1"/>
    <col min="12" max="15" width="9" style="3"/>
  </cols>
  <sheetData>
    <row r="1" spans="1:15" s="22" customFormat="1" ht="23.25" customHeight="1">
      <c r="A1" s="16" t="s">
        <v>0</v>
      </c>
      <c r="B1" s="24" t="s">
        <v>1</v>
      </c>
      <c r="C1" s="17" t="s">
        <v>2</v>
      </c>
      <c r="D1" s="17" t="s">
        <v>3</v>
      </c>
      <c r="E1" s="23" t="s">
        <v>4</v>
      </c>
      <c r="F1" s="17" t="s">
        <v>5</v>
      </c>
      <c r="G1" s="16" t="s">
        <v>6</v>
      </c>
      <c r="H1" s="19" t="s">
        <v>7</v>
      </c>
      <c r="I1" s="20" t="s">
        <v>8</v>
      </c>
      <c r="J1" s="18" t="s">
        <v>9</v>
      </c>
      <c r="K1" s="17" t="s">
        <v>10</v>
      </c>
      <c r="L1" s="21"/>
      <c r="M1" s="21"/>
      <c r="N1" s="21"/>
      <c r="O1" s="21"/>
    </row>
    <row r="2" spans="1:15" s="1" customFormat="1" ht="45" customHeight="1">
      <c r="A2" s="5">
        <v>1</v>
      </c>
      <c r="B2" s="9" t="s">
        <v>11</v>
      </c>
      <c r="C2" s="9" t="s">
        <v>12</v>
      </c>
      <c r="D2" s="9" t="s">
        <v>13</v>
      </c>
      <c r="E2" s="9" t="s">
        <v>14</v>
      </c>
      <c r="F2" s="9" t="s">
        <v>15</v>
      </c>
      <c r="G2" s="5" t="s">
        <v>16</v>
      </c>
      <c r="H2" s="6" t="s">
        <v>17</v>
      </c>
      <c r="I2" s="7">
        <v>53.8</v>
      </c>
      <c r="J2" s="8" t="s">
        <v>18</v>
      </c>
      <c r="K2" s="9" t="str">
        <f>_xlfn.DISPIMG("ID_85A9C2CC70AA491D84D72C2BFD4EDE72",1)</f>
        <v>=DISPIMG("ID_85A9C2CC70AA491D84D72C2BFD4EDE72",1)</v>
      </c>
      <c r="L2" s="2"/>
      <c r="M2" s="2"/>
      <c r="N2" s="2"/>
      <c r="O2" s="2"/>
    </row>
    <row r="3" spans="1:15" s="1" customFormat="1" ht="45" customHeight="1">
      <c r="A3" s="5">
        <v>2</v>
      </c>
      <c r="B3" s="9" t="s">
        <v>11</v>
      </c>
      <c r="C3" s="9" t="s">
        <v>12</v>
      </c>
      <c r="D3" s="9" t="s">
        <v>19</v>
      </c>
      <c r="E3" s="9" t="s">
        <v>20</v>
      </c>
      <c r="F3" s="9" t="s">
        <v>15</v>
      </c>
      <c r="G3" s="5" t="s">
        <v>16</v>
      </c>
      <c r="H3" s="10">
        <v>45323</v>
      </c>
      <c r="I3" s="7">
        <v>20</v>
      </c>
      <c r="J3" s="8" t="s">
        <v>21</v>
      </c>
      <c r="K3" s="9" t="str">
        <f>_xlfn.DISPIMG("ID_86D1388007B2454680BAF4A85E090FDE",1)</f>
        <v>=DISPIMG("ID_86D1388007B2454680BAF4A85E090FDE",1)</v>
      </c>
      <c r="L3" s="2"/>
      <c r="M3" s="2"/>
      <c r="N3" s="2"/>
      <c r="O3" s="2"/>
    </row>
    <row r="4" spans="1:15" s="1" customFormat="1" ht="45" customHeight="1">
      <c r="A4" s="5">
        <v>3</v>
      </c>
      <c r="B4" s="9" t="s">
        <v>11</v>
      </c>
      <c r="C4" s="9" t="s">
        <v>12</v>
      </c>
      <c r="D4" s="9" t="s">
        <v>22</v>
      </c>
      <c r="E4" s="9" t="s">
        <v>23</v>
      </c>
      <c r="F4" s="9" t="s">
        <v>15</v>
      </c>
      <c r="G4" s="5" t="s">
        <v>16</v>
      </c>
      <c r="H4" s="6" t="s">
        <v>24</v>
      </c>
      <c r="I4" s="7">
        <v>30</v>
      </c>
      <c r="J4" s="8" t="s">
        <v>25</v>
      </c>
      <c r="K4" s="9" t="str">
        <f>_xlfn.DISPIMG("ID_69F1A9254C1D44629E01BF8847D817AF",1)</f>
        <v>=DISPIMG("ID_69F1A9254C1D44629E01BF8847D817AF",1)</v>
      </c>
      <c r="L4" s="2"/>
      <c r="M4" s="2"/>
      <c r="N4" s="2"/>
      <c r="O4" s="2"/>
    </row>
    <row r="5" spans="1:15" s="1" customFormat="1" ht="45" customHeight="1">
      <c r="A5" s="5">
        <v>4</v>
      </c>
      <c r="B5" s="9" t="s">
        <v>11</v>
      </c>
      <c r="C5" s="9" t="s">
        <v>12</v>
      </c>
      <c r="D5" s="9" t="s">
        <v>26</v>
      </c>
      <c r="E5" s="9" t="s">
        <v>27</v>
      </c>
      <c r="F5" s="9" t="s">
        <v>15</v>
      </c>
      <c r="G5" s="5" t="s">
        <v>16</v>
      </c>
      <c r="H5" s="6" t="s">
        <v>28</v>
      </c>
      <c r="I5" s="7">
        <v>18</v>
      </c>
      <c r="J5" s="8" t="s">
        <v>29</v>
      </c>
      <c r="K5" s="9" t="str">
        <f>_xlfn.DISPIMG("ID_CEAFFCF6AB4F452AA370F7899AD417A9",1)</f>
        <v>=DISPIMG("ID_CEAFFCF6AB4F452AA370F7899AD417A9",1)</v>
      </c>
      <c r="L5" s="2"/>
      <c r="M5" s="2"/>
      <c r="N5" s="2"/>
      <c r="O5" s="2"/>
    </row>
    <row r="6" spans="1:15" s="1" customFormat="1" ht="45" customHeight="1">
      <c r="A6" s="5">
        <v>5</v>
      </c>
      <c r="B6" s="9" t="s">
        <v>11</v>
      </c>
      <c r="C6" s="9" t="s">
        <v>12</v>
      </c>
      <c r="D6" s="9" t="s">
        <v>30</v>
      </c>
      <c r="E6" s="9" t="s">
        <v>31</v>
      </c>
      <c r="F6" s="9" t="s">
        <v>15</v>
      </c>
      <c r="G6" s="5" t="s">
        <v>32</v>
      </c>
      <c r="H6" s="6" t="s">
        <v>33</v>
      </c>
      <c r="I6" s="7">
        <v>32</v>
      </c>
      <c r="J6" s="8" t="s">
        <v>34</v>
      </c>
      <c r="K6" s="9"/>
      <c r="L6" s="2"/>
      <c r="M6" s="2"/>
      <c r="N6" s="2"/>
      <c r="O6" s="2"/>
    </row>
    <row r="7" spans="1:15" s="1" customFormat="1" ht="45" customHeight="1">
      <c r="A7" s="5">
        <v>6</v>
      </c>
      <c r="B7" s="9" t="s">
        <v>11</v>
      </c>
      <c r="C7" s="9" t="s">
        <v>12</v>
      </c>
      <c r="D7" s="9" t="s">
        <v>35</v>
      </c>
      <c r="E7" s="9" t="s">
        <v>36</v>
      </c>
      <c r="F7" s="9" t="s">
        <v>15</v>
      </c>
      <c r="G7" s="5" t="s">
        <v>37</v>
      </c>
      <c r="H7" s="6" t="s">
        <v>33</v>
      </c>
      <c r="I7" s="7">
        <v>30</v>
      </c>
      <c r="J7" s="8" t="s">
        <v>34</v>
      </c>
      <c r="K7" s="9"/>
      <c r="L7" s="2"/>
      <c r="M7" s="2"/>
      <c r="N7" s="2"/>
      <c r="O7" s="2"/>
    </row>
    <row r="8" spans="1:15" s="1" customFormat="1" ht="45" customHeight="1">
      <c r="A8" s="5">
        <v>7</v>
      </c>
      <c r="B8" s="9" t="s">
        <v>11</v>
      </c>
      <c r="C8" s="9" t="s">
        <v>12</v>
      </c>
      <c r="D8" s="9" t="s">
        <v>38</v>
      </c>
      <c r="E8" s="9" t="s">
        <v>39</v>
      </c>
      <c r="F8" s="9" t="s">
        <v>15</v>
      </c>
      <c r="G8" s="5" t="s">
        <v>40</v>
      </c>
      <c r="H8" s="6" t="s">
        <v>41</v>
      </c>
      <c r="I8" s="7">
        <v>28</v>
      </c>
      <c r="J8" s="8" t="s">
        <v>42</v>
      </c>
      <c r="K8" s="9" t="str">
        <f>_xlfn.DISPIMG("ID_6F8EAFEAA71143A58BFA084B7AAE681F",1)</f>
        <v>=DISPIMG("ID_6F8EAFEAA71143A58BFA084B7AAE681F",1)</v>
      </c>
      <c r="L8" s="2"/>
      <c r="M8" s="2"/>
      <c r="N8" s="2"/>
      <c r="O8" s="2"/>
    </row>
    <row r="9" spans="1:15" s="1" customFormat="1" ht="45" customHeight="1">
      <c r="A9" s="5">
        <v>8</v>
      </c>
      <c r="B9" s="9" t="s">
        <v>11</v>
      </c>
      <c r="C9" s="9" t="s">
        <v>12</v>
      </c>
      <c r="D9" s="9" t="s">
        <v>43</v>
      </c>
      <c r="E9" s="9" t="s">
        <v>44</v>
      </c>
      <c r="F9" s="9" t="s">
        <v>15</v>
      </c>
      <c r="G9" s="5" t="s">
        <v>45</v>
      </c>
      <c r="H9" s="6" t="s">
        <v>46</v>
      </c>
      <c r="I9" s="7">
        <v>40</v>
      </c>
      <c r="J9" s="8" t="s">
        <v>47</v>
      </c>
      <c r="K9" s="9" t="str">
        <f>_xlfn.DISPIMG("ID_C94442BD82574FFCA22CA62E1123B6F0",1)</f>
        <v>=DISPIMG("ID_C94442BD82574FFCA22CA62E1123B6F0",1)</v>
      </c>
      <c r="L9" s="2"/>
      <c r="M9" s="2"/>
      <c r="N9" s="2"/>
      <c r="O9" s="2"/>
    </row>
    <row r="10" spans="1:15" s="1" customFormat="1" ht="45" customHeight="1">
      <c r="A10" s="5">
        <v>9</v>
      </c>
      <c r="B10" s="9" t="s">
        <v>11</v>
      </c>
      <c r="C10" s="9" t="s">
        <v>12</v>
      </c>
      <c r="D10" s="9" t="s">
        <v>48</v>
      </c>
      <c r="E10" s="9" t="s">
        <v>49</v>
      </c>
      <c r="F10" s="9" t="s">
        <v>15</v>
      </c>
      <c r="G10" s="5" t="s">
        <v>45</v>
      </c>
      <c r="H10" s="6" t="s">
        <v>50</v>
      </c>
      <c r="I10" s="7">
        <v>40</v>
      </c>
      <c r="J10" s="8" t="s">
        <v>51</v>
      </c>
      <c r="K10" s="9" t="str">
        <f>_xlfn.DISPIMG("ID_FA3BE90F294641F2B0664563D49C9DC3",1)</f>
        <v>=DISPIMG("ID_FA3BE90F294641F2B0664563D49C9DC3",1)</v>
      </c>
      <c r="L10" s="2"/>
      <c r="M10" s="2"/>
      <c r="N10" s="2"/>
      <c r="O10" s="2"/>
    </row>
    <row r="11" spans="1:15" s="1" customFormat="1" ht="45" customHeight="1">
      <c r="A11" s="5">
        <v>10</v>
      </c>
      <c r="B11" s="9" t="s">
        <v>11</v>
      </c>
      <c r="C11" s="9" t="s">
        <v>12</v>
      </c>
      <c r="D11" s="9" t="s">
        <v>52</v>
      </c>
      <c r="E11" s="9" t="s">
        <v>53</v>
      </c>
      <c r="F11" s="9" t="s">
        <v>15</v>
      </c>
      <c r="G11" s="5" t="s">
        <v>45</v>
      </c>
      <c r="H11" s="6" t="s">
        <v>50</v>
      </c>
      <c r="I11" s="7">
        <v>35</v>
      </c>
      <c r="J11" s="8" t="s">
        <v>54</v>
      </c>
      <c r="K11" s="9" t="str">
        <f>_xlfn.DISPIMG("ID_5E7AF74EF34A41378274CAD659CD9FA6",1)</f>
        <v>=DISPIMG("ID_5E7AF74EF34A41378274CAD659CD9FA6",1)</v>
      </c>
      <c r="L11" s="2"/>
      <c r="M11" s="2"/>
      <c r="N11" s="2"/>
      <c r="O11" s="2"/>
    </row>
    <row r="12" spans="1:15" s="1" customFormat="1" ht="45" customHeight="1">
      <c r="A12" s="5">
        <v>11</v>
      </c>
      <c r="B12" s="9" t="s">
        <v>11</v>
      </c>
      <c r="C12" s="9" t="s">
        <v>12</v>
      </c>
      <c r="D12" s="9" t="s">
        <v>55</v>
      </c>
      <c r="E12" s="9" t="s">
        <v>56</v>
      </c>
      <c r="F12" s="9" t="s">
        <v>15</v>
      </c>
      <c r="G12" s="5" t="s">
        <v>57</v>
      </c>
      <c r="H12" s="6" t="s">
        <v>50</v>
      </c>
      <c r="I12" s="7">
        <v>40</v>
      </c>
      <c r="J12" s="8" t="s">
        <v>58</v>
      </c>
      <c r="K12" s="9" t="str">
        <f>_xlfn.DISPIMG("ID_D9C12885DEA3400585052D0353F4DE60",1)</f>
        <v>=DISPIMG("ID_D9C12885DEA3400585052D0353F4DE60",1)</v>
      </c>
      <c r="L12" s="2"/>
      <c r="M12" s="2"/>
      <c r="N12" s="2"/>
      <c r="O12" s="2"/>
    </row>
    <row r="13" spans="1:15" s="1" customFormat="1" ht="45" customHeight="1">
      <c r="A13" s="5">
        <v>12</v>
      </c>
      <c r="B13" s="9" t="s">
        <v>11</v>
      </c>
      <c r="C13" s="9" t="s">
        <v>12</v>
      </c>
      <c r="D13" s="9" t="s">
        <v>59</v>
      </c>
      <c r="E13" s="9" t="s">
        <v>60</v>
      </c>
      <c r="F13" s="9" t="s">
        <v>15</v>
      </c>
      <c r="G13" s="5" t="s">
        <v>61</v>
      </c>
      <c r="H13" s="10" t="s">
        <v>62</v>
      </c>
      <c r="I13" s="7">
        <v>28</v>
      </c>
      <c r="J13" s="8" t="s">
        <v>63</v>
      </c>
      <c r="K13" s="9" t="str">
        <f>_xlfn.DISPIMG("ID_3139E104657E4B7690DC8C44758135AA",1)</f>
        <v>=DISPIMG("ID_3139E104657E4B7690DC8C44758135AA",1)</v>
      </c>
      <c r="L13" s="2"/>
      <c r="M13" s="2"/>
      <c r="N13" s="2"/>
      <c r="O13" s="2"/>
    </row>
    <row r="14" spans="1:15" s="1" customFormat="1" ht="45" customHeight="1">
      <c r="A14" s="5">
        <v>13</v>
      </c>
      <c r="B14" s="9" t="s">
        <v>11</v>
      </c>
      <c r="C14" s="9" t="s">
        <v>12</v>
      </c>
      <c r="D14" s="9" t="s">
        <v>64</v>
      </c>
      <c r="E14" s="9" t="s">
        <v>65</v>
      </c>
      <c r="F14" s="9" t="s">
        <v>15</v>
      </c>
      <c r="G14" s="5" t="s">
        <v>61</v>
      </c>
      <c r="H14" s="10" t="s">
        <v>41</v>
      </c>
      <c r="I14" s="7">
        <v>50</v>
      </c>
      <c r="J14" s="8" t="s">
        <v>66</v>
      </c>
      <c r="K14" s="9" t="str">
        <f>_xlfn.DISPIMG("ID_5236E66BB9A14102A127521623FC07E1",1)</f>
        <v>=DISPIMG("ID_5236E66BB9A14102A127521623FC07E1",1)</v>
      </c>
      <c r="L14" s="2"/>
      <c r="M14" s="2"/>
      <c r="N14" s="2"/>
      <c r="O14" s="2"/>
    </row>
    <row r="15" spans="1:15" s="1" customFormat="1" ht="45" customHeight="1">
      <c r="A15" s="5">
        <v>14</v>
      </c>
      <c r="B15" s="9" t="s">
        <v>11</v>
      </c>
      <c r="C15" s="9" t="s">
        <v>12</v>
      </c>
      <c r="D15" s="9" t="s">
        <v>67</v>
      </c>
      <c r="E15" s="9" t="s">
        <v>68</v>
      </c>
      <c r="F15" s="9" t="s">
        <v>15</v>
      </c>
      <c r="G15" s="5" t="s">
        <v>69</v>
      </c>
      <c r="H15" s="6" t="s">
        <v>50</v>
      </c>
      <c r="I15" s="7">
        <v>35</v>
      </c>
      <c r="J15" s="8" t="s">
        <v>70</v>
      </c>
      <c r="K15" s="9" t="str">
        <f>_xlfn.DISPIMG("ID_D18851AE209148C0B96223711735728C",1)</f>
        <v>=DISPIMG("ID_D18851AE209148C0B96223711735728C",1)</v>
      </c>
      <c r="L15" s="2"/>
      <c r="M15" s="2"/>
      <c r="N15" s="2"/>
      <c r="O15" s="2"/>
    </row>
    <row r="16" spans="1:15" s="1" customFormat="1" ht="45" customHeight="1">
      <c r="A16" s="5">
        <v>15</v>
      </c>
      <c r="B16" s="9" t="s">
        <v>11</v>
      </c>
      <c r="C16" s="9" t="s">
        <v>12</v>
      </c>
      <c r="D16" s="9" t="s">
        <v>71</v>
      </c>
      <c r="E16" s="9" t="s">
        <v>72</v>
      </c>
      <c r="F16" s="9" t="s">
        <v>15</v>
      </c>
      <c r="G16" s="5" t="s">
        <v>73</v>
      </c>
      <c r="H16" s="10" t="s">
        <v>46</v>
      </c>
      <c r="I16" s="7">
        <v>30</v>
      </c>
      <c r="J16" s="8" t="s">
        <v>74</v>
      </c>
      <c r="K16" s="9" t="str">
        <f>_xlfn.DISPIMG("ID_3240D61DA1DB402D91E932DD91BFF306",1)</f>
        <v>=DISPIMG("ID_3240D61DA1DB402D91E932DD91BFF306",1)</v>
      </c>
      <c r="L16" s="2"/>
      <c r="M16" s="2"/>
      <c r="N16" s="2"/>
      <c r="O16" s="2"/>
    </row>
    <row r="17" spans="1:15" s="1" customFormat="1" ht="45" customHeight="1">
      <c r="A17" s="5">
        <v>16</v>
      </c>
      <c r="B17" s="9" t="s">
        <v>11</v>
      </c>
      <c r="C17" s="9" t="s">
        <v>12</v>
      </c>
      <c r="D17" s="9" t="s">
        <v>75</v>
      </c>
      <c r="E17" s="9" t="s">
        <v>76</v>
      </c>
      <c r="F17" s="9" t="s">
        <v>15</v>
      </c>
      <c r="G17" s="5" t="s">
        <v>77</v>
      </c>
      <c r="H17" s="10" t="s">
        <v>46</v>
      </c>
      <c r="I17" s="7">
        <v>30</v>
      </c>
      <c r="J17" s="8" t="s">
        <v>78</v>
      </c>
      <c r="K17" s="9" t="str">
        <f>_xlfn.DISPIMG("ID_8B41EE66838F47F99F869F41D433D585",1)</f>
        <v>=DISPIMG("ID_8B41EE66838F47F99F869F41D433D585",1)</v>
      </c>
      <c r="L17" s="2"/>
      <c r="M17" s="2"/>
      <c r="N17" s="2"/>
      <c r="O17" s="2"/>
    </row>
    <row r="18" spans="1:15" s="1" customFormat="1" ht="45" customHeight="1">
      <c r="A18" s="5">
        <v>17</v>
      </c>
      <c r="B18" s="9" t="s">
        <v>11</v>
      </c>
      <c r="C18" s="9" t="s">
        <v>12</v>
      </c>
      <c r="D18" s="9" t="s">
        <v>79</v>
      </c>
      <c r="E18" s="9" t="s">
        <v>80</v>
      </c>
      <c r="F18" s="9" t="s">
        <v>15</v>
      </c>
      <c r="G18" s="5" t="s">
        <v>77</v>
      </c>
      <c r="H18" s="10" t="s">
        <v>46</v>
      </c>
      <c r="I18" s="7">
        <v>30</v>
      </c>
      <c r="J18" s="8" t="s">
        <v>81</v>
      </c>
      <c r="K18" s="9" t="str">
        <f>_xlfn.DISPIMG("ID_FA95BF0C976B416F90CAB2ABBB33DBCB",1)</f>
        <v>=DISPIMG("ID_FA95BF0C976B416F90CAB2ABBB33DBCB",1)</v>
      </c>
      <c r="L18" s="2"/>
      <c r="M18" s="2"/>
      <c r="N18" s="2"/>
      <c r="O18" s="2"/>
    </row>
    <row r="19" spans="1:15" s="1" customFormat="1" ht="45" customHeight="1">
      <c r="A19" s="5">
        <v>18</v>
      </c>
      <c r="B19" s="9" t="s">
        <v>11</v>
      </c>
      <c r="C19" s="9" t="s">
        <v>12</v>
      </c>
      <c r="D19" s="9" t="s">
        <v>82</v>
      </c>
      <c r="E19" s="9" t="s">
        <v>83</v>
      </c>
      <c r="F19" s="9" t="s">
        <v>15</v>
      </c>
      <c r="G19" s="5" t="s">
        <v>77</v>
      </c>
      <c r="H19" s="10" t="s">
        <v>46</v>
      </c>
      <c r="I19" s="7">
        <v>30</v>
      </c>
      <c r="J19" s="8" t="s">
        <v>84</v>
      </c>
      <c r="K19" s="9" t="str">
        <f>_xlfn.DISPIMG("ID_04A7106DEF054A7ABFD2368FEF8677D5",1)</f>
        <v>=DISPIMG("ID_04A7106DEF054A7ABFD2368FEF8677D5",1)</v>
      </c>
      <c r="L19" s="2"/>
      <c r="M19" s="2"/>
      <c r="N19" s="2"/>
      <c r="O19" s="2"/>
    </row>
    <row r="20" spans="1:15" s="1" customFormat="1" ht="45" customHeight="1">
      <c r="A20" s="5">
        <v>19</v>
      </c>
      <c r="B20" s="9" t="s">
        <v>11</v>
      </c>
      <c r="C20" s="9" t="s">
        <v>12</v>
      </c>
      <c r="D20" s="9" t="s">
        <v>85</v>
      </c>
      <c r="E20" s="9" t="s">
        <v>86</v>
      </c>
      <c r="F20" s="9" t="s">
        <v>15</v>
      </c>
      <c r="G20" s="5" t="s">
        <v>87</v>
      </c>
      <c r="H20" s="10">
        <v>45627</v>
      </c>
      <c r="I20" s="7">
        <v>30</v>
      </c>
      <c r="J20" s="8" t="s">
        <v>88</v>
      </c>
      <c r="K20" s="9" t="str">
        <f>_xlfn.DISPIMG("ID_73C25E94E67C4DFBA565BF1EC96EE764",1)</f>
        <v>=DISPIMG("ID_73C25E94E67C4DFBA565BF1EC96EE764",1)</v>
      </c>
      <c r="L20" s="2"/>
      <c r="M20" s="2"/>
      <c r="N20" s="2"/>
      <c r="O20" s="2"/>
    </row>
    <row r="21" spans="1:15" s="1" customFormat="1" ht="45" customHeight="1">
      <c r="A21" s="5">
        <v>20</v>
      </c>
      <c r="B21" s="9" t="s">
        <v>89</v>
      </c>
      <c r="C21" s="9" t="s">
        <v>90</v>
      </c>
      <c r="D21" s="9" t="s">
        <v>91</v>
      </c>
      <c r="E21" s="9" t="s">
        <v>92</v>
      </c>
      <c r="F21" s="9" t="s">
        <v>15</v>
      </c>
      <c r="G21" s="5" t="s">
        <v>40</v>
      </c>
      <c r="H21" s="6" t="s">
        <v>93</v>
      </c>
      <c r="I21" s="11">
        <v>50</v>
      </c>
      <c r="J21" s="8" t="s">
        <v>94</v>
      </c>
      <c r="K21" s="12" t="str">
        <f>_xlfn.DISPIMG("ID_B3F59A6C598948ABBE1836D3E024DFEA",1)</f>
        <v>=DISPIMG("ID_B3F59A6C598948ABBE1836D3E024DFEA",1)</v>
      </c>
      <c r="L21" s="2"/>
      <c r="M21" s="2"/>
      <c r="N21" s="2"/>
      <c r="O21" s="2"/>
    </row>
    <row r="22" spans="1:15" s="1" customFormat="1" ht="45" customHeight="1">
      <c r="A22" s="5">
        <v>21</v>
      </c>
      <c r="B22" s="9" t="s">
        <v>89</v>
      </c>
      <c r="C22" s="9" t="s">
        <v>90</v>
      </c>
      <c r="D22" s="9" t="s">
        <v>95</v>
      </c>
      <c r="E22" s="9" t="s">
        <v>96</v>
      </c>
      <c r="F22" s="9" t="s">
        <v>15</v>
      </c>
      <c r="G22" s="5" t="s">
        <v>97</v>
      </c>
      <c r="H22" s="6" t="s">
        <v>98</v>
      </c>
      <c r="I22" s="11">
        <v>49.8</v>
      </c>
      <c r="J22" s="8" t="s">
        <v>99</v>
      </c>
      <c r="K22" s="12" t="str">
        <f>_xlfn.DISPIMG("ID_55472D6801DC459CBA459D8DA269E2ED",1)</f>
        <v>=DISPIMG("ID_55472D6801DC459CBA459D8DA269E2ED",1)</v>
      </c>
      <c r="L22" s="2"/>
      <c r="M22" s="2"/>
      <c r="N22" s="2"/>
      <c r="O22" s="2"/>
    </row>
    <row r="23" spans="1:15" s="1" customFormat="1" ht="45" customHeight="1">
      <c r="A23" s="5">
        <v>22</v>
      </c>
      <c r="B23" s="9" t="s">
        <v>89</v>
      </c>
      <c r="C23" s="9" t="s">
        <v>90</v>
      </c>
      <c r="D23" s="9" t="s">
        <v>100</v>
      </c>
      <c r="E23" s="9" t="s">
        <v>101</v>
      </c>
      <c r="F23" s="9" t="s">
        <v>15</v>
      </c>
      <c r="G23" s="5" t="s">
        <v>102</v>
      </c>
      <c r="H23" s="6" t="s">
        <v>98</v>
      </c>
      <c r="I23" s="11">
        <v>49.8</v>
      </c>
      <c r="J23" s="8" t="s">
        <v>103</v>
      </c>
      <c r="K23" s="12" t="str">
        <f>_xlfn.DISPIMG("ID_B46189E80FCA465AB58E1E5F119B3BF2",1)</f>
        <v>=DISPIMG("ID_B46189E80FCA465AB58E1E5F119B3BF2",1)</v>
      </c>
      <c r="L23" s="2"/>
      <c r="M23" s="2"/>
      <c r="N23" s="2"/>
      <c r="O23" s="2"/>
    </row>
    <row r="24" spans="1:15" s="1" customFormat="1" ht="45" customHeight="1">
      <c r="A24" s="5">
        <v>23</v>
      </c>
      <c r="B24" s="9" t="s">
        <v>89</v>
      </c>
      <c r="C24" s="9" t="s">
        <v>90</v>
      </c>
      <c r="D24" s="9" t="s">
        <v>64</v>
      </c>
      <c r="E24" s="9" t="s">
        <v>104</v>
      </c>
      <c r="F24" s="9" t="s">
        <v>15</v>
      </c>
      <c r="G24" s="5" t="s">
        <v>97</v>
      </c>
      <c r="H24" s="6" t="s">
        <v>98</v>
      </c>
      <c r="I24" s="11">
        <v>59.8</v>
      </c>
      <c r="J24" s="8" t="s">
        <v>105</v>
      </c>
      <c r="K24" s="12" t="str">
        <f>_xlfn.DISPIMG("ID_38734ACB75C74B5FB6C277062FF0C154",1)</f>
        <v>=DISPIMG("ID_38734ACB75C74B5FB6C277062FF0C154",1)</v>
      </c>
      <c r="L24" s="2"/>
      <c r="M24" s="2"/>
      <c r="N24" s="2"/>
      <c r="O24" s="2"/>
    </row>
    <row r="25" spans="1:15" s="1" customFormat="1" ht="45" customHeight="1">
      <c r="A25" s="5">
        <v>24</v>
      </c>
      <c r="B25" s="9" t="s">
        <v>89</v>
      </c>
      <c r="C25" s="9" t="s">
        <v>90</v>
      </c>
      <c r="D25" s="9" t="s">
        <v>106</v>
      </c>
      <c r="E25" s="9" t="s">
        <v>107</v>
      </c>
      <c r="F25" s="9" t="s">
        <v>15</v>
      </c>
      <c r="G25" s="5" t="s">
        <v>108</v>
      </c>
      <c r="H25" s="6" t="s">
        <v>98</v>
      </c>
      <c r="I25" s="11">
        <v>99</v>
      </c>
      <c r="J25" s="8" t="s">
        <v>109</v>
      </c>
      <c r="K25" s="12" t="str">
        <f>_xlfn.DISPIMG("ID_B3928103C3D04AB396706787623E94FB",1)</f>
        <v>=DISPIMG("ID_B3928103C3D04AB396706787623E94FB",1)</v>
      </c>
      <c r="L25" s="2"/>
      <c r="M25" s="2"/>
      <c r="N25" s="2"/>
      <c r="O25" s="2"/>
    </row>
    <row r="26" spans="1:15" s="1" customFormat="1" ht="45" customHeight="1">
      <c r="A26" s="5">
        <v>25</v>
      </c>
      <c r="B26" s="9" t="s">
        <v>89</v>
      </c>
      <c r="C26" s="9" t="s">
        <v>90</v>
      </c>
      <c r="D26" s="9" t="s">
        <v>110</v>
      </c>
      <c r="E26" s="9" t="s">
        <v>111</v>
      </c>
      <c r="F26" s="9" t="s">
        <v>15</v>
      </c>
      <c r="G26" s="5" t="s">
        <v>112</v>
      </c>
      <c r="H26" s="6" t="s">
        <v>93</v>
      </c>
      <c r="I26" s="11">
        <v>45</v>
      </c>
      <c r="J26" s="8" t="s">
        <v>113</v>
      </c>
      <c r="K26" s="12" t="str">
        <f>_xlfn.DISPIMG("ID_CCD00BA8117143BEBEA927F8ECB40FBF",1)</f>
        <v>=DISPIMG("ID_CCD00BA8117143BEBEA927F8ECB40FBF",1)</v>
      </c>
      <c r="L26" s="2"/>
      <c r="M26" s="2"/>
      <c r="N26" s="2"/>
      <c r="O26" s="2"/>
    </row>
    <row r="27" spans="1:15" s="1" customFormat="1" ht="45" customHeight="1">
      <c r="A27" s="5">
        <v>26</v>
      </c>
      <c r="B27" s="9" t="s">
        <v>89</v>
      </c>
      <c r="C27" s="9" t="s">
        <v>90</v>
      </c>
      <c r="D27" s="9" t="s">
        <v>114</v>
      </c>
      <c r="E27" s="9" t="s">
        <v>115</v>
      </c>
      <c r="F27" s="9" t="s">
        <v>15</v>
      </c>
      <c r="G27" s="5" t="s">
        <v>116</v>
      </c>
      <c r="H27" s="6" t="s">
        <v>93</v>
      </c>
      <c r="I27" s="11">
        <v>79</v>
      </c>
      <c r="J27" s="8" t="s">
        <v>117</v>
      </c>
      <c r="K27" s="12" t="str">
        <f>_xlfn.DISPIMG("ID_8D080117328A4AA497AA5C28E72EA8E4",1)</f>
        <v>=DISPIMG("ID_8D080117328A4AA497AA5C28E72EA8E4",1)</v>
      </c>
      <c r="L27" s="2"/>
      <c r="M27" s="2"/>
      <c r="N27" s="2"/>
      <c r="O27" s="2"/>
    </row>
    <row r="28" spans="1:15" s="1" customFormat="1" ht="45" customHeight="1">
      <c r="A28" s="5">
        <v>27</v>
      </c>
      <c r="B28" s="9" t="s">
        <v>89</v>
      </c>
      <c r="C28" s="9" t="s">
        <v>90</v>
      </c>
      <c r="D28" s="9" t="s">
        <v>118</v>
      </c>
      <c r="E28" s="9" t="s">
        <v>119</v>
      </c>
      <c r="F28" s="9" t="s">
        <v>15</v>
      </c>
      <c r="G28" s="5" t="s">
        <v>97</v>
      </c>
      <c r="H28" s="6" t="s">
        <v>93</v>
      </c>
      <c r="I28" s="11">
        <v>36</v>
      </c>
      <c r="J28" s="8" t="s">
        <v>120</v>
      </c>
      <c r="K28" s="12" t="str">
        <f>_xlfn.DISPIMG("ID_C5A8CAC5DA1649E5960F7FD087E53FE3",1)</f>
        <v>=DISPIMG("ID_C5A8CAC5DA1649E5960F7FD087E53FE3",1)</v>
      </c>
      <c r="L28" s="2"/>
      <c r="M28" s="2"/>
      <c r="N28" s="2"/>
      <c r="O28" s="2"/>
    </row>
    <row r="29" spans="1:15" s="1" customFormat="1" ht="45" customHeight="1">
      <c r="A29" s="5">
        <v>28</v>
      </c>
      <c r="B29" s="9" t="s">
        <v>89</v>
      </c>
      <c r="C29" s="9" t="s">
        <v>90</v>
      </c>
      <c r="D29" s="9" t="s">
        <v>121</v>
      </c>
      <c r="E29" s="9" t="s">
        <v>122</v>
      </c>
      <c r="F29" s="9" t="s">
        <v>15</v>
      </c>
      <c r="G29" s="5" t="s">
        <v>123</v>
      </c>
      <c r="H29" s="6" t="s">
        <v>50</v>
      </c>
      <c r="I29" s="11">
        <v>45</v>
      </c>
      <c r="J29" s="8" t="s">
        <v>124</v>
      </c>
      <c r="K29" s="12" t="str">
        <f>_xlfn.DISPIMG("ID_B43BC18850154D7AB0F96F63F6279068",1)</f>
        <v>=DISPIMG("ID_B43BC18850154D7AB0F96F63F6279068",1)</v>
      </c>
      <c r="L29" s="2"/>
      <c r="M29" s="2"/>
      <c r="N29" s="2"/>
      <c r="O29" s="2"/>
    </row>
    <row r="30" spans="1:15" s="1" customFormat="1" ht="45" customHeight="1">
      <c r="A30" s="5">
        <v>29</v>
      </c>
      <c r="B30" s="9" t="s">
        <v>89</v>
      </c>
      <c r="C30" s="9" t="s">
        <v>90</v>
      </c>
      <c r="D30" s="9" t="s">
        <v>125</v>
      </c>
      <c r="E30" s="9" t="s">
        <v>126</v>
      </c>
      <c r="F30" s="9" t="s">
        <v>15</v>
      </c>
      <c r="G30" s="5" t="s">
        <v>97</v>
      </c>
      <c r="H30" s="6" t="s">
        <v>24</v>
      </c>
      <c r="I30" s="11">
        <v>56</v>
      </c>
      <c r="J30" s="8" t="s">
        <v>127</v>
      </c>
      <c r="K30" s="12" t="str">
        <f>_xlfn.DISPIMG("ID_79F3957FD52B42CC93794DF4EBD4E622",1)</f>
        <v>=DISPIMG("ID_79F3957FD52B42CC93794DF4EBD4E622",1)</v>
      </c>
      <c r="L30" s="2"/>
      <c r="M30" s="2"/>
      <c r="N30" s="2"/>
      <c r="O30" s="2"/>
    </row>
    <row r="31" spans="1:15" s="1" customFormat="1" ht="45" customHeight="1">
      <c r="A31" s="5">
        <v>30</v>
      </c>
      <c r="B31" s="9" t="s">
        <v>89</v>
      </c>
      <c r="C31" s="9" t="s">
        <v>90</v>
      </c>
      <c r="D31" s="9" t="s">
        <v>128</v>
      </c>
      <c r="E31" s="9" t="s">
        <v>129</v>
      </c>
      <c r="F31" s="9" t="s">
        <v>15</v>
      </c>
      <c r="G31" s="5" t="s">
        <v>97</v>
      </c>
      <c r="H31" s="6" t="s">
        <v>93</v>
      </c>
      <c r="I31" s="11">
        <v>65</v>
      </c>
      <c r="J31" s="8" t="s">
        <v>130</v>
      </c>
      <c r="K31" s="12" t="str">
        <f>_xlfn.DISPIMG("ID_D90243D0FF474264A2CFFFAE90436DA9",1)</f>
        <v>=DISPIMG("ID_D90243D0FF474264A2CFFFAE90436DA9",1)</v>
      </c>
      <c r="L31" s="2"/>
      <c r="M31" s="2"/>
      <c r="N31" s="2"/>
      <c r="O31" s="2"/>
    </row>
    <row r="32" spans="1:15" s="1" customFormat="1" ht="45" customHeight="1">
      <c r="A32" s="5">
        <v>31</v>
      </c>
      <c r="B32" s="9" t="s">
        <v>89</v>
      </c>
      <c r="C32" s="9" t="s">
        <v>90</v>
      </c>
      <c r="D32" s="9" t="s">
        <v>131</v>
      </c>
      <c r="E32" s="9" t="s">
        <v>132</v>
      </c>
      <c r="F32" s="9" t="s">
        <v>15</v>
      </c>
      <c r="G32" s="5" t="s">
        <v>97</v>
      </c>
      <c r="H32" s="6" t="s">
        <v>93</v>
      </c>
      <c r="I32" s="11">
        <v>58</v>
      </c>
      <c r="J32" s="8" t="s">
        <v>133</v>
      </c>
      <c r="K32" s="12" t="str">
        <f>_xlfn.DISPIMG("ID_769FB8361C0E490FBF716644E7891621",1)</f>
        <v>=DISPIMG("ID_769FB8361C0E490FBF716644E7891621",1)</v>
      </c>
      <c r="L32" s="2"/>
      <c r="M32" s="2"/>
      <c r="N32" s="2"/>
      <c r="O32" s="2"/>
    </row>
    <row r="33" spans="1:15" s="1" customFormat="1" ht="45" customHeight="1">
      <c r="A33" s="5">
        <v>32</v>
      </c>
      <c r="B33" s="9" t="s">
        <v>89</v>
      </c>
      <c r="C33" s="9" t="s">
        <v>90</v>
      </c>
      <c r="D33" s="9" t="s">
        <v>64</v>
      </c>
      <c r="E33" s="9" t="s">
        <v>134</v>
      </c>
      <c r="F33" s="9" t="s">
        <v>15</v>
      </c>
      <c r="G33" s="5" t="s">
        <v>97</v>
      </c>
      <c r="H33" s="6" t="s">
        <v>93</v>
      </c>
      <c r="I33" s="11">
        <v>68</v>
      </c>
      <c r="J33" s="8" t="s">
        <v>135</v>
      </c>
      <c r="K33" s="12" t="str">
        <f>_xlfn.DISPIMG("ID_A6019DA9EC5940D49F43CA590CCD1538",1)</f>
        <v>=DISPIMG("ID_A6019DA9EC5940D49F43CA590CCD1538",1)</v>
      </c>
      <c r="L33" s="2"/>
      <c r="M33" s="2"/>
      <c r="N33" s="2"/>
      <c r="O33" s="2"/>
    </row>
    <row r="34" spans="1:15" s="1" customFormat="1" ht="45" customHeight="1">
      <c r="A34" s="5">
        <v>33</v>
      </c>
      <c r="B34" s="9" t="s">
        <v>89</v>
      </c>
      <c r="C34" s="9" t="s">
        <v>90</v>
      </c>
      <c r="D34" s="9" t="s">
        <v>136</v>
      </c>
      <c r="E34" s="9" t="s">
        <v>137</v>
      </c>
      <c r="F34" s="9" t="s">
        <v>15</v>
      </c>
      <c r="G34" s="5" t="s">
        <v>97</v>
      </c>
      <c r="H34" s="6" t="s">
        <v>93</v>
      </c>
      <c r="I34" s="11">
        <v>75</v>
      </c>
      <c r="J34" s="8" t="s">
        <v>138</v>
      </c>
      <c r="K34" s="12" t="str">
        <f>_xlfn.DISPIMG("ID_56CDD6AACE93416D869EF1E65C406AFF",1)</f>
        <v>=DISPIMG("ID_56CDD6AACE93416D869EF1E65C406AFF",1)</v>
      </c>
      <c r="L34" s="2"/>
      <c r="M34" s="2"/>
      <c r="N34" s="2"/>
      <c r="O34" s="2"/>
    </row>
    <row r="35" spans="1:15" s="1" customFormat="1" ht="45" customHeight="1">
      <c r="A35" s="5">
        <v>34</v>
      </c>
      <c r="B35" s="9" t="s">
        <v>89</v>
      </c>
      <c r="C35" s="9" t="s">
        <v>90</v>
      </c>
      <c r="D35" s="9" t="s">
        <v>139</v>
      </c>
      <c r="E35" s="9" t="s">
        <v>140</v>
      </c>
      <c r="F35" s="9" t="s">
        <v>15</v>
      </c>
      <c r="G35" s="5" t="s">
        <v>123</v>
      </c>
      <c r="H35" s="6" t="s">
        <v>93</v>
      </c>
      <c r="I35" s="11">
        <v>44</v>
      </c>
      <c r="J35" s="8" t="s">
        <v>141</v>
      </c>
      <c r="K35" s="12" t="str">
        <f>_xlfn.DISPIMG("ID_B54E651D0D5341C5BCF2C7084E69E1E1",1)</f>
        <v>=DISPIMG("ID_B54E651D0D5341C5BCF2C7084E69E1E1",1)</v>
      </c>
      <c r="L35" s="2"/>
      <c r="M35" s="2"/>
      <c r="N35" s="2"/>
      <c r="O35" s="2"/>
    </row>
    <row r="36" spans="1:15" s="1" customFormat="1" ht="45" customHeight="1">
      <c r="A36" s="5">
        <v>35</v>
      </c>
      <c r="B36" s="9" t="s">
        <v>89</v>
      </c>
      <c r="C36" s="9" t="s">
        <v>90</v>
      </c>
      <c r="D36" s="9" t="s">
        <v>142</v>
      </c>
      <c r="E36" s="9" t="s">
        <v>143</v>
      </c>
      <c r="F36" s="9" t="s">
        <v>15</v>
      </c>
      <c r="G36" s="5" t="s">
        <v>97</v>
      </c>
      <c r="H36" s="6" t="s">
        <v>93</v>
      </c>
      <c r="I36" s="11">
        <v>68</v>
      </c>
      <c r="J36" s="8" t="s">
        <v>144</v>
      </c>
      <c r="K36" s="12" t="str">
        <f>_xlfn.DISPIMG("ID_4A9D208F222B436E9B85484F29A62145",1)</f>
        <v>=DISPIMG("ID_4A9D208F222B436E9B85484F29A62145",1)</v>
      </c>
      <c r="L36" s="2"/>
      <c r="M36" s="2"/>
      <c r="N36" s="2"/>
      <c r="O36" s="2"/>
    </row>
    <row r="37" spans="1:15" s="1" customFormat="1" ht="45" customHeight="1">
      <c r="A37" s="5">
        <v>36</v>
      </c>
      <c r="B37" s="9" t="s">
        <v>89</v>
      </c>
      <c r="C37" s="9" t="s">
        <v>90</v>
      </c>
      <c r="D37" s="9" t="s">
        <v>145</v>
      </c>
      <c r="E37" s="9" t="s">
        <v>146</v>
      </c>
      <c r="F37" s="9" t="s">
        <v>15</v>
      </c>
      <c r="G37" s="5" t="s">
        <v>112</v>
      </c>
      <c r="H37" s="6" t="s">
        <v>93</v>
      </c>
      <c r="I37" s="11">
        <v>59</v>
      </c>
      <c r="J37" s="8" t="s">
        <v>147</v>
      </c>
      <c r="K37" s="12" t="str">
        <f>_xlfn.DISPIMG("ID_8AEBE38179A04302BCE182C8F1C543C7",1)</f>
        <v>=DISPIMG("ID_8AEBE38179A04302BCE182C8F1C543C7",1)</v>
      </c>
      <c r="L37" s="2"/>
      <c r="M37" s="2"/>
      <c r="N37" s="2"/>
      <c r="O37" s="2"/>
    </row>
    <row r="38" spans="1:15" s="1" customFormat="1" ht="45" customHeight="1">
      <c r="A38" s="5">
        <v>37</v>
      </c>
      <c r="B38" s="9" t="s">
        <v>89</v>
      </c>
      <c r="C38" s="9" t="s">
        <v>90</v>
      </c>
      <c r="D38" s="9" t="s">
        <v>148</v>
      </c>
      <c r="E38" s="9" t="s">
        <v>149</v>
      </c>
      <c r="F38" s="9" t="s">
        <v>15</v>
      </c>
      <c r="G38" s="5" t="s">
        <v>123</v>
      </c>
      <c r="H38" s="6" t="s">
        <v>93</v>
      </c>
      <c r="I38" s="11">
        <v>69</v>
      </c>
      <c r="J38" s="8" t="s">
        <v>150</v>
      </c>
      <c r="K38" s="12" t="str">
        <f>_xlfn.DISPIMG("ID_21E89DAD604A4A22A6B7C2BFA7D1F0FA",1)</f>
        <v>=DISPIMG("ID_21E89DAD604A4A22A6B7C2BFA7D1F0FA",1)</v>
      </c>
      <c r="L38" s="2"/>
      <c r="M38" s="2"/>
      <c r="N38" s="2"/>
      <c r="O38" s="2"/>
    </row>
    <row r="39" spans="1:15" s="1" customFormat="1" ht="45" customHeight="1">
      <c r="A39" s="5">
        <v>38</v>
      </c>
      <c r="B39" s="9" t="s">
        <v>89</v>
      </c>
      <c r="C39" s="9" t="s">
        <v>90</v>
      </c>
      <c r="D39" s="9" t="s">
        <v>151</v>
      </c>
      <c r="E39" s="9" t="s">
        <v>152</v>
      </c>
      <c r="F39" s="9" t="s">
        <v>15</v>
      </c>
      <c r="G39" s="5" t="s">
        <v>123</v>
      </c>
      <c r="H39" s="6" t="s">
        <v>93</v>
      </c>
      <c r="I39" s="11">
        <v>79</v>
      </c>
      <c r="J39" s="8" t="s">
        <v>153</v>
      </c>
      <c r="K39" s="12" t="str">
        <f>_xlfn.DISPIMG("ID_5830E5D7F6AE47C4AF2CE9A1029D387D",1)</f>
        <v>=DISPIMG("ID_5830E5D7F6AE47C4AF2CE9A1029D387D",1)</v>
      </c>
      <c r="L39" s="2"/>
      <c r="M39" s="2"/>
      <c r="N39" s="2"/>
      <c r="O39" s="2"/>
    </row>
    <row r="40" spans="1:15" s="1" customFormat="1" ht="45" customHeight="1">
      <c r="A40" s="5">
        <v>39</v>
      </c>
      <c r="B40" s="9" t="s">
        <v>89</v>
      </c>
      <c r="C40" s="9" t="s">
        <v>90</v>
      </c>
      <c r="D40" s="9" t="s">
        <v>154</v>
      </c>
      <c r="E40" s="9" t="s">
        <v>155</v>
      </c>
      <c r="F40" s="9" t="s">
        <v>15</v>
      </c>
      <c r="G40" s="5" t="s">
        <v>156</v>
      </c>
      <c r="H40" s="6" t="s">
        <v>50</v>
      </c>
      <c r="I40" s="11">
        <v>59</v>
      </c>
      <c r="J40" s="8" t="s">
        <v>157</v>
      </c>
      <c r="K40" s="12" t="str">
        <f>_xlfn.DISPIMG("ID_6DA875F957134959AB865AAD5BA90A8E",1)</f>
        <v>=DISPIMG("ID_6DA875F957134959AB865AAD5BA90A8E",1)</v>
      </c>
      <c r="L40" s="2"/>
      <c r="M40" s="2"/>
      <c r="N40" s="2"/>
      <c r="O40" s="2"/>
    </row>
    <row r="41" spans="1:15" s="1" customFormat="1" ht="45" customHeight="1">
      <c r="A41" s="5">
        <v>40</v>
      </c>
      <c r="B41" s="9" t="s">
        <v>89</v>
      </c>
      <c r="C41" s="9" t="s">
        <v>90</v>
      </c>
      <c r="D41" s="9" t="s">
        <v>158</v>
      </c>
      <c r="E41" s="9" t="s">
        <v>159</v>
      </c>
      <c r="F41" s="9" t="s">
        <v>15</v>
      </c>
      <c r="G41" s="5" t="s">
        <v>156</v>
      </c>
      <c r="H41" s="6" t="s">
        <v>24</v>
      </c>
      <c r="I41" s="11">
        <v>69</v>
      </c>
      <c r="J41" s="8" t="s">
        <v>160</v>
      </c>
      <c r="K41" s="12" t="str">
        <f>_xlfn.DISPIMG("ID_F381370118444A43916E863506155DB9",1)</f>
        <v>=DISPIMG("ID_F381370118444A43916E863506155DB9",1)</v>
      </c>
      <c r="L41" s="2"/>
      <c r="M41" s="2"/>
      <c r="N41" s="2"/>
      <c r="O41" s="2"/>
    </row>
    <row r="42" spans="1:15" s="1" customFormat="1" ht="45" customHeight="1">
      <c r="A42" s="5">
        <v>41</v>
      </c>
      <c r="B42" s="9" t="s">
        <v>89</v>
      </c>
      <c r="C42" s="9" t="s">
        <v>90</v>
      </c>
      <c r="D42" s="9" t="s">
        <v>161</v>
      </c>
      <c r="E42" s="9" t="s">
        <v>162</v>
      </c>
      <c r="F42" s="9" t="s">
        <v>15</v>
      </c>
      <c r="G42" s="5" t="s">
        <v>123</v>
      </c>
      <c r="H42" s="6" t="s">
        <v>163</v>
      </c>
      <c r="I42" s="11">
        <v>59</v>
      </c>
      <c r="J42" s="8" t="s">
        <v>164</v>
      </c>
      <c r="K42" s="12" t="str">
        <f>_xlfn.DISPIMG("ID_BA42790074064E47A3E48A1A0CE92386",1)</f>
        <v>=DISPIMG("ID_BA42790074064E47A3E48A1A0CE92386",1)</v>
      </c>
      <c r="L42" s="2"/>
      <c r="M42" s="2"/>
      <c r="N42" s="2"/>
      <c r="O42" s="2"/>
    </row>
    <row r="43" spans="1:15" s="1" customFormat="1" ht="45" customHeight="1">
      <c r="A43" s="5">
        <v>42</v>
      </c>
      <c r="B43" s="9" t="s">
        <v>89</v>
      </c>
      <c r="C43" s="9" t="s">
        <v>90</v>
      </c>
      <c r="D43" s="9" t="s">
        <v>165</v>
      </c>
      <c r="E43" s="9" t="s">
        <v>166</v>
      </c>
      <c r="F43" s="9" t="s">
        <v>15</v>
      </c>
      <c r="G43" s="5" t="s">
        <v>108</v>
      </c>
      <c r="H43" s="6" t="s">
        <v>50</v>
      </c>
      <c r="I43" s="11">
        <v>39</v>
      </c>
      <c r="J43" s="8" t="s">
        <v>167</v>
      </c>
      <c r="K43" s="12" t="str">
        <f>_xlfn.DISPIMG("ID_9DC9B56F43524F32BC186A80651059EF",1)</f>
        <v>=DISPIMG("ID_9DC9B56F43524F32BC186A80651059EF",1)</v>
      </c>
      <c r="L43" s="2"/>
      <c r="M43" s="2"/>
      <c r="N43" s="2"/>
      <c r="O43" s="2"/>
    </row>
    <row r="44" spans="1:15" s="1" customFormat="1" ht="45" customHeight="1">
      <c r="A44" s="5">
        <v>43</v>
      </c>
      <c r="B44" s="9" t="s">
        <v>89</v>
      </c>
      <c r="C44" s="9" t="s">
        <v>90</v>
      </c>
      <c r="D44" s="9" t="s">
        <v>168</v>
      </c>
      <c r="E44" s="9" t="s">
        <v>169</v>
      </c>
      <c r="F44" s="9" t="s">
        <v>15</v>
      </c>
      <c r="G44" s="5" t="s">
        <v>97</v>
      </c>
      <c r="H44" s="6" t="s">
        <v>50</v>
      </c>
      <c r="I44" s="11">
        <v>59</v>
      </c>
      <c r="J44" s="8" t="s">
        <v>170</v>
      </c>
      <c r="K44" s="12" t="str">
        <f>_xlfn.DISPIMG("ID_4134D8DFBF2B4B1698FA69A5D92855F7",1)</f>
        <v>=DISPIMG("ID_4134D8DFBF2B4B1698FA69A5D92855F7",1)</v>
      </c>
      <c r="L44" s="2"/>
      <c r="M44" s="2"/>
      <c r="N44" s="2"/>
      <c r="O44" s="2"/>
    </row>
    <row r="45" spans="1:15" s="1" customFormat="1" ht="45" customHeight="1">
      <c r="A45" s="5">
        <v>44</v>
      </c>
      <c r="B45" s="9" t="s">
        <v>89</v>
      </c>
      <c r="C45" s="9" t="s">
        <v>90</v>
      </c>
      <c r="D45" s="9" t="s">
        <v>171</v>
      </c>
      <c r="E45" s="9" t="s">
        <v>172</v>
      </c>
      <c r="F45" s="9" t="s">
        <v>15</v>
      </c>
      <c r="G45" s="5" t="s">
        <v>123</v>
      </c>
      <c r="H45" s="6" t="s">
        <v>46</v>
      </c>
      <c r="I45" s="11">
        <v>59</v>
      </c>
      <c r="J45" s="8" t="s">
        <v>173</v>
      </c>
      <c r="K45" s="12" t="str">
        <f>_xlfn.DISPIMG("ID_5A5C8D6C59E249AA886CDFE2D3994749",1)</f>
        <v>=DISPIMG("ID_5A5C8D6C59E249AA886CDFE2D3994749",1)</v>
      </c>
      <c r="L45" s="2"/>
      <c r="M45" s="2"/>
      <c r="N45" s="2"/>
      <c r="O45" s="2"/>
    </row>
    <row r="46" spans="1:15" s="1" customFormat="1" ht="45" customHeight="1">
      <c r="A46" s="5">
        <v>45</v>
      </c>
      <c r="B46" s="9" t="s">
        <v>89</v>
      </c>
      <c r="C46" s="9" t="s">
        <v>90</v>
      </c>
      <c r="D46" s="9" t="s">
        <v>174</v>
      </c>
      <c r="E46" s="9" t="s">
        <v>175</v>
      </c>
      <c r="F46" s="9" t="s">
        <v>15</v>
      </c>
      <c r="G46" s="5" t="s">
        <v>176</v>
      </c>
      <c r="H46" s="6" t="s">
        <v>24</v>
      </c>
      <c r="I46" s="11">
        <v>62</v>
      </c>
      <c r="J46" s="8" t="s">
        <v>177</v>
      </c>
      <c r="K46" s="12" t="str">
        <f>_xlfn.DISPIMG("ID_1EAAA5EB660B43508D42CCC2B502B688",1)</f>
        <v>=DISPIMG("ID_1EAAA5EB660B43508D42CCC2B502B688",1)</v>
      </c>
      <c r="L46" s="2"/>
      <c r="M46" s="2"/>
      <c r="N46" s="2"/>
      <c r="O46" s="2"/>
    </row>
    <row r="47" spans="1:15" s="1" customFormat="1" ht="45" customHeight="1">
      <c r="A47" s="5">
        <v>46</v>
      </c>
      <c r="B47" s="9" t="s">
        <v>89</v>
      </c>
      <c r="C47" s="9" t="s">
        <v>90</v>
      </c>
      <c r="D47" s="9" t="s">
        <v>178</v>
      </c>
      <c r="E47" s="9" t="s">
        <v>179</v>
      </c>
      <c r="F47" s="9" t="s">
        <v>15</v>
      </c>
      <c r="G47" s="5" t="s">
        <v>87</v>
      </c>
      <c r="H47" s="6" t="s">
        <v>50</v>
      </c>
      <c r="I47" s="11">
        <v>69</v>
      </c>
      <c r="J47" s="8" t="s">
        <v>180</v>
      </c>
      <c r="K47" s="12" t="str">
        <f>_xlfn.DISPIMG("ID_6E95A5AEDB224EB2BC1A89A64BFC3DBD",1)</f>
        <v>=DISPIMG("ID_6E95A5AEDB224EB2BC1A89A64BFC3DBD",1)</v>
      </c>
      <c r="L47" s="2"/>
      <c r="M47" s="2"/>
      <c r="N47" s="2"/>
      <c r="O47" s="2"/>
    </row>
    <row r="48" spans="1:15" s="1" customFormat="1" ht="45" customHeight="1">
      <c r="A48" s="5">
        <v>47</v>
      </c>
      <c r="B48" s="9" t="s">
        <v>89</v>
      </c>
      <c r="C48" s="9" t="s">
        <v>90</v>
      </c>
      <c r="D48" s="9" t="s">
        <v>181</v>
      </c>
      <c r="E48" s="9" t="s">
        <v>182</v>
      </c>
      <c r="F48" s="9" t="s">
        <v>15</v>
      </c>
      <c r="G48" s="5" t="s">
        <v>87</v>
      </c>
      <c r="H48" s="6" t="s">
        <v>183</v>
      </c>
      <c r="I48" s="11">
        <v>59</v>
      </c>
      <c r="J48" s="8" t="s">
        <v>184</v>
      </c>
      <c r="K48" s="12" t="str">
        <f>_xlfn.DISPIMG("ID_09655E44FC7A40E08BD5056B4111D098",1)</f>
        <v>=DISPIMG("ID_09655E44FC7A40E08BD5056B4111D098",1)</v>
      </c>
      <c r="L48" s="2"/>
      <c r="M48" s="2"/>
      <c r="N48" s="2"/>
      <c r="O48" s="2"/>
    </row>
    <row r="49" spans="1:15" s="1" customFormat="1" ht="45" customHeight="1">
      <c r="A49" s="5">
        <v>48</v>
      </c>
      <c r="B49" s="9" t="s">
        <v>89</v>
      </c>
      <c r="C49" s="9" t="s">
        <v>90</v>
      </c>
      <c r="D49" s="9" t="s">
        <v>64</v>
      </c>
      <c r="E49" s="9" t="s">
        <v>185</v>
      </c>
      <c r="F49" s="9" t="s">
        <v>15</v>
      </c>
      <c r="G49" s="5" t="s">
        <v>97</v>
      </c>
      <c r="H49" s="6" t="s">
        <v>93</v>
      </c>
      <c r="I49" s="11">
        <v>59</v>
      </c>
      <c r="J49" s="8" t="s">
        <v>186</v>
      </c>
      <c r="K49" s="12" t="str">
        <f>_xlfn.DISPIMG("ID_2DE95B742EBA4511973D05497C17E4B7",1)</f>
        <v>=DISPIMG("ID_2DE95B742EBA4511973D05497C17E4B7",1)</v>
      </c>
      <c r="L49" s="2"/>
      <c r="M49" s="2"/>
      <c r="N49" s="2"/>
      <c r="O49" s="2"/>
    </row>
    <row r="50" spans="1:15" s="1" customFormat="1" ht="45" customHeight="1">
      <c r="A50" s="5">
        <v>49</v>
      </c>
      <c r="B50" s="9" t="s">
        <v>89</v>
      </c>
      <c r="C50" s="9" t="s">
        <v>90</v>
      </c>
      <c r="D50" s="9" t="s">
        <v>187</v>
      </c>
      <c r="E50" s="9" t="s">
        <v>188</v>
      </c>
      <c r="F50" s="9" t="s">
        <v>15</v>
      </c>
      <c r="G50" s="5" t="s">
        <v>102</v>
      </c>
      <c r="H50" s="6" t="s">
        <v>46</v>
      </c>
      <c r="I50" s="11">
        <v>55</v>
      </c>
      <c r="J50" s="8" t="s">
        <v>189</v>
      </c>
      <c r="K50" s="12" t="str">
        <f>_xlfn.DISPIMG("ID_8FE6D1FA8ADB41EBAF881873239C2C53",1)</f>
        <v>=DISPIMG("ID_8FE6D1FA8ADB41EBAF881873239C2C53",1)</v>
      </c>
      <c r="L50" s="2"/>
      <c r="M50" s="2"/>
      <c r="N50" s="2"/>
      <c r="O50" s="2"/>
    </row>
    <row r="51" spans="1:15" s="1" customFormat="1" ht="45" customHeight="1">
      <c r="A51" s="5">
        <v>50</v>
      </c>
      <c r="B51" s="9" t="s">
        <v>89</v>
      </c>
      <c r="C51" s="9" t="s">
        <v>90</v>
      </c>
      <c r="D51" s="9" t="s">
        <v>190</v>
      </c>
      <c r="E51" s="9" t="s">
        <v>191</v>
      </c>
      <c r="F51" s="9" t="s">
        <v>15</v>
      </c>
      <c r="G51" s="5" t="s">
        <v>102</v>
      </c>
      <c r="H51" s="6" t="s">
        <v>24</v>
      </c>
      <c r="I51" s="11">
        <v>75</v>
      </c>
      <c r="J51" s="8" t="s">
        <v>192</v>
      </c>
      <c r="K51" s="12" t="str">
        <f>_xlfn.DISPIMG("ID_EECAD464CB614E948A3EF6C018D4DABD",1)</f>
        <v>=DISPIMG("ID_EECAD464CB614E948A3EF6C018D4DABD",1)</v>
      </c>
      <c r="L51" s="2"/>
      <c r="M51" s="2"/>
      <c r="N51" s="2"/>
      <c r="O51" s="2"/>
    </row>
    <row r="52" spans="1:15" s="1" customFormat="1" ht="45" customHeight="1">
      <c r="A52" s="5">
        <v>51</v>
      </c>
      <c r="B52" s="9" t="s">
        <v>89</v>
      </c>
      <c r="C52" s="9" t="s">
        <v>90</v>
      </c>
      <c r="D52" s="9" t="s">
        <v>193</v>
      </c>
      <c r="E52" s="9" t="s">
        <v>194</v>
      </c>
      <c r="F52" s="9" t="s">
        <v>15</v>
      </c>
      <c r="G52" s="5" t="s">
        <v>97</v>
      </c>
      <c r="H52" s="6" t="s">
        <v>195</v>
      </c>
      <c r="I52" s="11">
        <v>49.8</v>
      </c>
      <c r="J52" s="8" t="s">
        <v>196</v>
      </c>
      <c r="K52" s="9"/>
      <c r="L52" s="2"/>
      <c r="M52" s="2"/>
      <c r="N52" s="2"/>
      <c r="O52" s="2"/>
    </row>
    <row r="53" spans="1:15" s="1" customFormat="1" ht="45" customHeight="1">
      <c r="A53" s="5">
        <v>52</v>
      </c>
      <c r="B53" s="9" t="s">
        <v>89</v>
      </c>
      <c r="C53" s="9" t="s">
        <v>90</v>
      </c>
      <c r="D53" s="9" t="s">
        <v>197</v>
      </c>
      <c r="E53" s="9" t="s">
        <v>198</v>
      </c>
      <c r="F53" s="9" t="s">
        <v>15</v>
      </c>
      <c r="G53" s="5" t="s">
        <v>40</v>
      </c>
      <c r="H53" s="6" t="s">
        <v>33</v>
      </c>
      <c r="I53" s="11">
        <v>68</v>
      </c>
      <c r="J53" s="8" t="s">
        <v>199</v>
      </c>
      <c r="K53" s="9"/>
      <c r="L53" s="2"/>
      <c r="M53" s="2"/>
      <c r="N53" s="2"/>
      <c r="O53" s="2"/>
    </row>
    <row r="54" spans="1:15" s="1" customFormat="1" ht="45" customHeight="1">
      <c r="A54" s="5">
        <v>53</v>
      </c>
      <c r="B54" s="9" t="s">
        <v>89</v>
      </c>
      <c r="C54" s="9" t="s">
        <v>90</v>
      </c>
      <c r="D54" s="9" t="s">
        <v>200</v>
      </c>
      <c r="E54" s="9" t="s">
        <v>201</v>
      </c>
      <c r="F54" s="9" t="s">
        <v>15</v>
      </c>
      <c r="G54" s="5" t="s">
        <v>108</v>
      </c>
      <c r="H54" s="6" t="s">
        <v>50</v>
      </c>
      <c r="I54" s="11">
        <v>79</v>
      </c>
      <c r="J54" s="8" t="s">
        <v>202</v>
      </c>
      <c r="K54" s="9"/>
      <c r="L54" s="2"/>
      <c r="M54" s="2"/>
      <c r="N54" s="2"/>
      <c r="O54" s="2"/>
    </row>
    <row r="55" spans="1:15" s="1" customFormat="1" ht="45" customHeight="1">
      <c r="A55" s="5">
        <v>54</v>
      </c>
      <c r="B55" s="9" t="s">
        <v>89</v>
      </c>
      <c r="C55" s="9" t="s">
        <v>90</v>
      </c>
      <c r="D55" s="9" t="s">
        <v>203</v>
      </c>
      <c r="E55" s="9" t="s">
        <v>204</v>
      </c>
      <c r="F55" s="9" t="s">
        <v>15</v>
      </c>
      <c r="G55" s="5" t="s">
        <v>108</v>
      </c>
      <c r="H55" s="6" t="s">
        <v>24</v>
      </c>
      <c r="I55" s="11">
        <v>69</v>
      </c>
      <c r="J55" s="8" t="s">
        <v>205</v>
      </c>
      <c r="K55" s="9"/>
      <c r="L55" s="2"/>
      <c r="M55" s="2"/>
      <c r="N55" s="2"/>
      <c r="O55" s="2"/>
    </row>
    <row r="56" spans="1:15" s="1" customFormat="1" ht="45" customHeight="1">
      <c r="A56" s="5">
        <v>55</v>
      </c>
      <c r="B56" s="9" t="s">
        <v>89</v>
      </c>
      <c r="C56" s="9" t="s">
        <v>90</v>
      </c>
      <c r="D56" s="9" t="s">
        <v>206</v>
      </c>
      <c r="E56" s="9" t="s">
        <v>207</v>
      </c>
      <c r="F56" s="9" t="s">
        <v>15</v>
      </c>
      <c r="G56" s="5" t="s">
        <v>108</v>
      </c>
      <c r="H56" s="6" t="s">
        <v>17</v>
      </c>
      <c r="I56" s="11">
        <v>59</v>
      </c>
      <c r="J56" s="8" t="s">
        <v>208</v>
      </c>
      <c r="K56" s="9"/>
      <c r="L56" s="2"/>
      <c r="M56" s="2"/>
      <c r="N56" s="2"/>
      <c r="O56" s="2"/>
    </row>
    <row r="57" spans="1:15" s="1" customFormat="1" ht="45" customHeight="1">
      <c r="A57" s="5">
        <v>56</v>
      </c>
      <c r="B57" s="9" t="s">
        <v>89</v>
      </c>
      <c r="C57" s="9" t="s">
        <v>90</v>
      </c>
      <c r="D57" s="9" t="s">
        <v>209</v>
      </c>
      <c r="E57" s="9" t="s">
        <v>210</v>
      </c>
      <c r="F57" s="9" t="s">
        <v>15</v>
      </c>
      <c r="G57" s="5" t="s">
        <v>108</v>
      </c>
      <c r="H57" s="6" t="s">
        <v>17</v>
      </c>
      <c r="I57" s="11">
        <v>79</v>
      </c>
      <c r="J57" s="8" t="s">
        <v>211</v>
      </c>
      <c r="K57" s="9"/>
      <c r="L57" s="2"/>
      <c r="M57" s="2"/>
      <c r="N57" s="2"/>
      <c r="O57" s="2"/>
    </row>
    <row r="58" spans="1:15" s="1" customFormat="1" ht="45" customHeight="1">
      <c r="A58" s="5">
        <v>57</v>
      </c>
      <c r="B58" s="9" t="s">
        <v>89</v>
      </c>
      <c r="C58" s="9" t="s">
        <v>90</v>
      </c>
      <c r="D58" s="9" t="s">
        <v>212</v>
      </c>
      <c r="E58" s="9" t="s">
        <v>213</v>
      </c>
      <c r="F58" s="9" t="s">
        <v>15</v>
      </c>
      <c r="G58" s="5" t="s">
        <v>108</v>
      </c>
      <c r="H58" s="6" t="s">
        <v>183</v>
      </c>
      <c r="I58" s="11">
        <v>69</v>
      </c>
      <c r="J58" s="8" t="s">
        <v>214</v>
      </c>
      <c r="K58" s="9"/>
      <c r="L58" s="2"/>
      <c r="M58" s="2"/>
      <c r="N58" s="2"/>
      <c r="O58" s="2"/>
    </row>
    <row r="59" spans="1:15" s="1" customFormat="1" ht="45" customHeight="1">
      <c r="A59" s="5">
        <v>58</v>
      </c>
      <c r="B59" s="9" t="s">
        <v>89</v>
      </c>
      <c r="C59" s="9" t="s">
        <v>90</v>
      </c>
      <c r="D59" s="9" t="s">
        <v>215</v>
      </c>
      <c r="E59" s="9" t="s">
        <v>216</v>
      </c>
      <c r="F59" s="9" t="s">
        <v>15</v>
      </c>
      <c r="G59" s="5" t="s">
        <v>108</v>
      </c>
      <c r="H59" s="6" t="s">
        <v>17</v>
      </c>
      <c r="I59" s="11">
        <v>79</v>
      </c>
      <c r="J59" s="8" t="s">
        <v>217</v>
      </c>
      <c r="K59" s="9"/>
      <c r="L59" s="2"/>
      <c r="M59" s="2"/>
      <c r="N59" s="2"/>
      <c r="O59" s="2"/>
    </row>
    <row r="60" spans="1:15" s="1" customFormat="1" ht="45" customHeight="1">
      <c r="A60" s="5">
        <v>59</v>
      </c>
      <c r="B60" s="9" t="s">
        <v>89</v>
      </c>
      <c r="C60" s="9" t="s">
        <v>90</v>
      </c>
      <c r="D60" s="9" t="s">
        <v>218</v>
      </c>
      <c r="E60" s="9" t="s">
        <v>219</v>
      </c>
      <c r="F60" s="9" t="s">
        <v>15</v>
      </c>
      <c r="G60" s="5" t="s">
        <v>108</v>
      </c>
      <c r="H60" s="6" t="s">
        <v>17</v>
      </c>
      <c r="I60" s="11">
        <v>69</v>
      </c>
      <c r="J60" s="8" t="s">
        <v>220</v>
      </c>
      <c r="K60" s="9"/>
      <c r="L60" s="2"/>
      <c r="M60" s="2"/>
      <c r="N60" s="2"/>
      <c r="O60" s="2"/>
    </row>
    <row r="61" spans="1:15" s="1" customFormat="1" ht="45" customHeight="1">
      <c r="A61" s="5">
        <v>60</v>
      </c>
      <c r="B61" s="9" t="s">
        <v>89</v>
      </c>
      <c r="C61" s="9" t="s">
        <v>90</v>
      </c>
      <c r="D61" s="9" t="s">
        <v>221</v>
      </c>
      <c r="E61" s="9" t="s">
        <v>222</v>
      </c>
      <c r="F61" s="9" t="s">
        <v>15</v>
      </c>
      <c r="G61" s="5" t="s">
        <v>108</v>
      </c>
      <c r="H61" s="6" t="s">
        <v>17</v>
      </c>
      <c r="I61" s="11">
        <v>59</v>
      </c>
      <c r="J61" s="8" t="s">
        <v>223</v>
      </c>
      <c r="K61" s="9"/>
      <c r="L61" s="2"/>
      <c r="M61" s="2"/>
      <c r="N61" s="2"/>
      <c r="O61" s="2"/>
    </row>
    <row r="62" spans="1:15" s="1" customFormat="1" ht="45" customHeight="1">
      <c r="A62" s="5">
        <v>61</v>
      </c>
      <c r="B62" s="9" t="s">
        <v>89</v>
      </c>
      <c r="C62" s="9" t="s">
        <v>90</v>
      </c>
      <c r="D62" s="9" t="s">
        <v>224</v>
      </c>
      <c r="E62" s="9" t="s">
        <v>225</v>
      </c>
      <c r="F62" s="9" t="s">
        <v>15</v>
      </c>
      <c r="G62" s="5" t="s">
        <v>108</v>
      </c>
      <c r="H62" s="6" t="s">
        <v>183</v>
      </c>
      <c r="I62" s="11">
        <v>79</v>
      </c>
      <c r="J62" s="8" t="s">
        <v>226</v>
      </c>
      <c r="K62" s="9"/>
      <c r="L62" s="2"/>
      <c r="M62" s="2"/>
      <c r="N62" s="2"/>
      <c r="O62" s="2"/>
    </row>
    <row r="63" spans="1:15" s="1" customFormat="1" ht="45" customHeight="1">
      <c r="A63" s="5">
        <v>62</v>
      </c>
      <c r="B63" s="9" t="s">
        <v>89</v>
      </c>
      <c r="C63" s="9" t="s">
        <v>90</v>
      </c>
      <c r="D63" s="9" t="s">
        <v>227</v>
      </c>
      <c r="E63" s="9" t="s">
        <v>228</v>
      </c>
      <c r="F63" s="9" t="s">
        <v>15</v>
      </c>
      <c r="G63" s="5" t="s">
        <v>108</v>
      </c>
      <c r="H63" s="6" t="s">
        <v>17</v>
      </c>
      <c r="I63" s="11">
        <v>69</v>
      </c>
      <c r="J63" s="8" t="s">
        <v>229</v>
      </c>
      <c r="K63" s="9"/>
      <c r="L63" s="2"/>
      <c r="M63" s="2"/>
      <c r="N63" s="2"/>
      <c r="O63" s="2"/>
    </row>
    <row r="64" spans="1:15" s="1" customFormat="1" ht="45" customHeight="1">
      <c r="A64" s="5">
        <v>63</v>
      </c>
      <c r="B64" s="9" t="s">
        <v>89</v>
      </c>
      <c r="C64" s="9" t="s">
        <v>90</v>
      </c>
      <c r="D64" s="9" t="s">
        <v>230</v>
      </c>
      <c r="E64" s="9" t="s">
        <v>231</v>
      </c>
      <c r="F64" s="9" t="s">
        <v>15</v>
      </c>
      <c r="G64" s="5" t="s">
        <v>108</v>
      </c>
      <c r="H64" s="6" t="s">
        <v>183</v>
      </c>
      <c r="I64" s="11">
        <v>69</v>
      </c>
      <c r="J64" s="8" t="s">
        <v>232</v>
      </c>
      <c r="K64" s="9"/>
      <c r="L64" s="2"/>
      <c r="M64" s="2"/>
      <c r="N64" s="2"/>
      <c r="O64" s="2"/>
    </row>
    <row r="65" spans="1:15" s="1" customFormat="1" ht="45" customHeight="1">
      <c r="A65" s="5">
        <v>64</v>
      </c>
      <c r="B65" s="9" t="s">
        <v>89</v>
      </c>
      <c r="C65" s="9" t="s">
        <v>90</v>
      </c>
      <c r="D65" s="9" t="s">
        <v>233</v>
      </c>
      <c r="E65" s="9" t="s">
        <v>234</v>
      </c>
      <c r="F65" s="9" t="s">
        <v>15</v>
      </c>
      <c r="G65" s="5" t="s">
        <v>108</v>
      </c>
      <c r="H65" s="6" t="s">
        <v>183</v>
      </c>
      <c r="I65" s="11">
        <v>59</v>
      </c>
      <c r="J65" s="8" t="s">
        <v>235</v>
      </c>
      <c r="K65" s="9"/>
      <c r="L65" s="2"/>
      <c r="M65" s="2"/>
      <c r="N65" s="2"/>
      <c r="O65" s="2"/>
    </row>
    <row r="66" spans="1:15" s="1" customFormat="1" ht="45" customHeight="1">
      <c r="A66" s="5">
        <v>65</v>
      </c>
      <c r="B66" s="9" t="s">
        <v>89</v>
      </c>
      <c r="C66" s="9" t="s">
        <v>90</v>
      </c>
      <c r="D66" s="9" t="s">
        <v>236</v>
      </c>
      <c r="E66" s="9" t="s">
        <v>237</v>
      </c>
      <c r="F66" s="9" t="s">
        <v>15</v>
      </c>
      <c r="G66" s="5" t="s">
        <v>108</v>
      </c>
      <c r="H66" s="6" t="s">
        <v>17</v>
      </c>
      <c r="I66" s="11">
        <v>59</v>
      </c>
      <c r="J66" s="8" t="s">
        <v>238</v>
      </c>
      <c r="K66" s="9"/>
      <c r="L66" s="2"/>
      <c r="M66" s="2"/>
      <c r="N66" s="2"/>
      <c r="O66" s="2"/>
    </row>
    <row r="67" spans="1:15" s="1" customFormat="1" ht="45" customHeight="1">
      <c r="A67" s="5">
        <v>66</v>
      </c>
      <c r="B67" s="9" t="s">
        <v>89</v>
      </c>
      <c r="C67" s="9" t="s">
        <v>90</v>
      </c>
      <c r="D67" s="9" t="s">
        <v>239</v>
      </c>
      <c r="E67" s="9" t="s">
        <v>240</v>
      </c>
      <c r="F67" s="9" t="s">
        <v>15</v>
      </c>
      <c r="G67" s="5" t="s">
        <v>108</v>
      </c>
      <c r="H67" s="6" t="s">
        <v>183</v>
      </c>
      <c r="I67" s="11">
        <v>99</v>
      </c>
      <c r="J67" s="8" t="s">
        <v>241</v>
      </c>
      <c r="K67" s="9"/>
      <c r="L67" s="2"/>
      <c r="M67" s="2"/>
      <c r="N67" s="2"/>
      <c r="O67" s="2"/>
    </row>
    <row r="68" spans="1:15" s="1" customFormat="1" ht="45" customHeight="1">
      <c r="A68" s="5">
        <v>67</v>
      </c>
      <c r="B68" s="9" t="s">
        <v>89</v>
      </c>
      <c r="C68" s="9" t="s">
        <v>90</v>
      </c>
      <c r="D68" s="9" t="s">
        <v>242</v>
      </c>
      <c r="E68" s="9" t="s">
        <v>243</v>
      </c>
      <c r="F68" s="9" t="s">
        <v>15</v>
      </c>
      <c r="G68" s="5" t="s">
        <v>108</v>
      </c>
      <c r="H68" s="6" t="s">
        <v>183</v>
      </c>
      <c r="I68" s="11">
        <v>99</v>
      </c>
      <c r="J68" s="8" t="s">
        <v>244</v>
      </c>
      <c r="K68" s="9"/>
      <c r="L68" s="2"/>
      <c r="M68" s="2"/>
      <c r="N68" s="2"/>
      <c r="O68" s="2"/>
    </row>
    <row r="69" spans="1:15" s="1" customFormat="1" ht="45" customHeight="1">
      <c r="A69" s="5">
        <v>68</v>
      </c>
      <c r="B69" s="9" t="s">
        <v>89</v>
      </c>
      <c r="C69" s="9" t="s">
        <v>90</v>
      </c>
      <c r="D69" s="9" t="s">
        <v>245</v>
      </c>
      <c r="E69" s="9" t="s">
        <v>246</v>
      </c>
      <c r="F69" s="9" t="s">
        <v>15</v>
      </c>
      <c r="G69" s="5" t="s">
        <v>108</v>
      </c>
      <c r="H69" s="6" t="s">
        <v>247</v>
      </c>
      <c r="I69" s="11">
        <v>49</v>
      </c>
      <c r="J69" s="8" t="s">
        <v>248</v>
      </c>
      <c r="K69" s="9"/>
      <c r="L69" s="2"/>
      <c r="M69" s="2"/>
      <c r="N69" s="2"/>
      <c r="O69" s="2"/>
    </row>
    <row r="70" spans="1:15" s="1" customFormat="1" ht="45" customHeight="1">
      <c r="A70" s="5">
        <v>69</v>
      </c>
      <c r="B70" s="9" t="s">
        <v>89</v>
      </c>
      <c r="C70" s="9" t="s">
        <v>90</v>
      </c>
      <c r="D70" s="9" t="s">
        <v>249</v>
      </c>
      <c r="E70" s="9" t="s">
        <v>250</v>
      </c>
      <c r="F70" s="9" t="s">
        <v>15</v>
      </c>
      <c r="G70" s="5" t="s">
        <v>108</v>
      </c>
      <c r="H70" s="6" t="s">
        <v>247</v>
      </c>
      <c r="I70" s="11">
        <v>69</v>
      </c>
      <c r="J70" s="8" t="s">
        <v>251</v>
      </c>
      <c r="K70" s="9"/>
      <c r="L70" s="2"/>
      <c r="M70" s="2"/>
      <c r="N70" s="2"/>
      <c r="O70" s="2"/>
    </row>
    <row r="71" spans="1:15" s="1" customFormat="1" ht="45" customHeight="1">
      <c r="A71" s="5">
        <v>70</v>
      </c>
      <c r="B71" s="9" t="s">
        <v>89</v>
      </c>
      <c r="C71" s="9" t="s">
        <v>90</v>
      </c>
      <c r="D71" s="9" t="s">
        <v>252</v>
      </c>
      <c r="E71" s="9" t="s">
        <v>253</v>
      </c>
      <c r="F71" s="9" t="s">
        <v>15</v>
      </c>
      <c r="G71" s="5" t="s">
        <v>108</v>
      </c>
      <c r="H71" s="6" t="s">
        <v>247</v>
      </c>
      <c r="I71" s="11">
        <v>79</v>
      </c>
      <c r="J71" s="8" t="s">
        <v>254</v>
      </c>
      <c r="K71" s="9"/>
      <c r="L71" s="2"/>
      <c r="M71" s="2"/>
      <c r="N71" s="2"/>
      <c r="O71" s="2"/>
    </row>
    <row r="72" spans="1:15" s="1" customFormat="1" ht="45" customHeight="1">
      <c r="A72" s="5">
        <v>71</v>
      </c>
      <c r="B72" s="9" t="s">
        <v>89</v>
      </c>
      <c r="C72" s="9" t="s">
        <v>90</v>
      </c>
      <c r="D72" s="9" t="s">
        <v>255</v>
      </c>
      <c r="E72" s="9" t="s">
        <v>256</v>
      </c>
      <c r="F72" s="9" t="s">
        <v>15</v>
      </c>
      <c r="G72" s="5" t="s">
        <v>108</v>
      </c>
      <c r="H72" s="6" t="s">
        <v>247</v>
      </c>
      <c r="I72" s="11">
        <v>89</v>
      </c>
      <c r="J72" s="8" t="s">
        <v>257</v>
      </c>
      <c r="K72" s="9"/>
      <c r="L72" s="2"/>
      <c r="M72" s="2"/>
      <c r="N72" s="2"/>
      <c r="O72" s="2"/>
    </row>
    <row r="73" spans="1:15" s="1" customFormat="1" ht="45" customHeight="1">
      <c r="A73" s="5">
        <v>72</v>
      </c>
      <c r="B73" s="9" t="s">
        <v>89</v>
      </c>
      <c r="C73" s="9" t="s">
        <v>90</v>
      </c>
      <c r="D73" s="9" t="s">
        <v>258</v>
      </c>
      <c r="E73" s="9" t="s">
        <v>259</v>
      </c>
      <c r="F73" s="9" t="s">
        <v>15</v>
      </c>
      <c r="G73" s="5" t="s">
        <v>108</v>
      </c>
      <c r="H73" s="6" t="s">
        <v>247</v>
      </c>
      <c r="I73" s="11">
        <v>79</v>
      </c>
      <c r="J73" s="8" t="s">
        <v>260</v>
      </c>
      <c r="K73" s="9"/>
      <c r="L73" s="2"/>
      <c r="M73" s="2"/>
      <c r="N73" s="2"/>
      <c r="O73" s="2"/>
    </row>
    <row r="74" spans="1:15" s="1" customFormat="1" ht="45" customHeight="1">
      <c r="A74" s="5">
        <v>73</v>
      </c>
      <c r="B74" s="9" t="s">
        <v>89</v>
      </c>
      <c r="C74" s="9" t="s">
        <v>90</v>
      </c>
      <c r="D74" s="9" t="s">
        <v>261</v>
      </c>
      <c r="E74" s="9" t="s">
        <v>262</v>
      </c>
      <c r="F74" s="9" t="s">
        <v>15</v>
      </c>
      <c r="G74" s="5" t="s">
        <v>108</v>
      </c>
      <c r="H74" s="6" t="s">
        <v>247</v>
      </c>
      <c r="I74" s="11">
        <v>69</v>
      </c>
      <c r="J74" s="8" t="s">
        <v>263</v>
      </c>
      <c r="K74" s="9"/>
      <c r="L74" s="2"/>
      <c r="M74" s="2"/>
      <c r="N74" s="2"/>
      <c r="O74" s="2"/>
    </row>
    <row r="75" spans="1:15" s="1" customFormat="1" ht="45" customHeight="1">
      <c r="A75" s="5">
        <v>74</v>
      </c>
      <c r="B75" s="9" t="s">
        <v>89</v>
      </c>
      <c r="C75" s="9" t="s">
        <v>90</v>
      </c>
      <c r="D75" s="9" t="s">
        <v>264</v>
      </c>
      <c r="E75" s="9" t="s">
        <v>265</v>
      </c>
      <c r="F75" s="9" t="s">
        <v>15</v>
      </c>
      <c r="G75" s="5" t="s">
        <v>108</v>
      </c>
      <c r="H75" s="6" t="s">
        <v>247</v>
      </c>
      <c r="I75" s="11">
        <v>79</v>
      </c>
      <c r="J75" s="8" t="s">
        <v>266</v>
      </c>
      <c r="K75" s="9"/>
      <c r="L75" s="2"/>
      <c r="M75" s="2"/>
      <c r="N75" s="2"/>
      <c r="O75" s="2"/>
    </row>
    <row r="76" spans="1:15" s="1" customFormat="1" ht="45" customHeight="1">
      <c r="A76" s="5">
        <v>75</v>
      </c>
      <c r="B76" s="9" t="s">
        <v>89</v>
      </c>
      <c r="C76" s="9" t="s">
        <v>90</v>
      </c>
      <c r="D76" s="9" t="s">
        <v>267</v>
      </c>
      <c r="E76" s="9" t="s">
        <v>268</v>
      </c>
      <c r="F76" s="9" t="s">
        <v>15</v>
      </c>
      <c r="G76" s="5" t="s">
        <v>108</v>
      </c>
      <c r="H76" s="6" t="s">
        <v>247</v>
      </c>
      <c r="I76" s="11">
        <v>69</v>
      </c>
      <c r="J76" s="8" t="s">
        <v>269</v>
      </c>
      <c r="K76" s="9"/>
      <c r="L76" s="2"/>
      <c r="M76" s="2"/>
      <c r="N76" s="2"/>
      <c r="O76" s="2"/>
    </row>
    <row r="77" spans="1:15" s="1" customFormat="1" ht="45" customHeight="1">
      <c r="A77" s="5">
        <v>76</v>
      </c>
      <c r="B77" s="9" t="s">
        <v>89</v>
      </c>
      <c r="C77" s="9" t="s">
        <v>90</v>
      </c>
      <c r="D77" s="9" t="s">
        <v>270</v>
      </c>
      <c r="E77" s="9" t="s">
        <v>237</v>
      </c>
      <c r="F77" s="9" t="s">
        <v>15</v>
      </c>
      <c r="G77" s="5" t="s">
        <v>108</v>
      </c>
      <c r="H77" s="6" t="s">
        <v>247</v>
      </c>
      <c r="I77" s="11">
        <v>99</v>
      </c>
      <c r="J77" s="8" t="s">
        <v>271</v>
      </c>
      <c r="K77" s="9"/>
      <c r="L77" s="2"/>
      <c r="M77" s="2"/>
      <c r="N77" s="2"/>
      <c r="O77" s="2"/>
    </row>
    <row r="78" spans="1:15" s="1" customFormat="1" ht="45" customHeight="1">
      <c r="A78" s="5">
        <v>77</v>
      </c>
      <c r="B78" s="9" t="s">
        <v>89</v>
      </c>
      <c r="C78" s="9" t="s">
        <v>90</v>
      </c>
      <c r="D78" s="9" t="s">
        <v>272</v>
      </c>
      <c r="E78" s="9" t="s">
        <v>273</v>
      </c>
      <c r="F78" s="9" t="s">
        <v>15</v>
      </c>
      <c r="G78" s="5" t="s">
        <v>274</v>
      </c>
      <c r="H78" s="6" t="s">
        <v>24</v>
      </c>
      <c r="I78" s="11">
        <v>55</v>
      </c>
      <c r="J78" s="8" t="s">
        <v>275</v>
      </c>
      <c r="K78" s="9"/>
      <c r="L78" s="2"/>
      <c r="M78" s="2"/>
      <c r="N78" s="2"/>
      <c r="O78" s="2"/>
    </row>
    <row r="79" spans="1:15" s="1" customFormat="1" ht="45" customHeight="1">
      <c r="A79" s="5">
        <v>78</v>
      </c>
      <c r="B79" s="9" t="s">
        <v>89</v>
      </c>
      <c r="C79" s="9" t="s">
        <v>90</v>
      </c>
      <c r="D79" s="9" t="s">
        <v>276</v>
      </c>
      <c r="E79" s="9" t="s">
        <v>277</v>
      </c>
      <c r="F79" s="9" t="s">
        <v>15</v>
      </c>
      <c r="G79" s="5" t="s">
        <v>278</v>
      </c>
      <c r="H79" s="6" t="s">
        <v>195</v>
      </c>
      <c r="I79" s="11">
        <v>49</v>
      </c>
      <c r="J79" s="8" t="s">
        <v>279</v>
      </c>
      <c r="K79" s="9"/>
      <c r="L79" s="2"/>
      <c r="M79" s="2"/>
      <c r="N79" s="2"/>
      <c r="O79" s="2"/>
    </row>
    <row r="80" spans="1:15" s="1" customFormat="1" ht="45" customHeight="1">
      <c r="A80" s="5">
        <v>79</v>
      </c>
      <c r="B80" s="9" t="s">
        <v>89</v>
      </c>
      <c r="C80" s="9" t="s">
        <v>90</v>
      </c>
      <c r="D80" s="9" t="s">
        <v>280</v>
      </c>
      <c r="E80" s="9" t="s">
        <v>281</v>
      </c>
      <c r="F80" s="9" t="s">
        <v>15</v>
      </c>
      <c r="G80" s="5" t="s">
        <v>156</v>
      </c>
      <c r="H80" s="6" t="s">
        <v>183</v>
      </c>
      <c r="I80" s="11">
        <v>59</v>
      </c>
      <c r="J80" s="8" t="s">
        <v>282</v>
      </c>
      <c r="K80" s="9"/>
      <c r="L80" s="2"/>
      <c r="M80" s="2"/>
      <c r="N80" s="2"/>
      <c r="O80" s="2"/>
    </row>
    <row r="81" spans="1:15" s="1" customFormat="1" ht="45" customHeight="1">
      <c r="A81" s="5">
        <v>80</v>
      </c>
      <c r="B81" s="9" t="s">
        <v>89</v>
      </c>
      <c r="C81" s="9" t="s">
        <v>90</v>
      </c>
      <c r="D81" s="9" t="s">
        <v>283</v>
      </c>
      <c r="E81" s="9" t="s">
        <v>284</v>
      </c>
      <c r="F81" s="9" t="s">
        <v>15</v>
      </c>
      <c r="G81" s="5" t="s">
        <v>156</v>
      </c>
      <c r="H81" s="6" t="s">
        <v>24</v>
      </c>
      <c r="I81" s="11">
        <v>55</v>
      </c>
      <c r="J81" s="8" t="s">
        <v>285</v>
      </c>
      <c r="K81" s="9"/>
      <c r="L81" s="2"/>
      <c r="M81" s="2"/>
      <c r="N81" s="2"/>
      <c r="O81" s="2"/>
    </row>
    <row r="82" spans="1:15" s="1" customFormat="1" ht="45" customHeight="1">
      <c r="A82" s="5">
        <v>81</v>
      </c>
      <c r="B82" s="9" t="s">
        <v>89</v>
      </c>
      <c r="C82" s="9" t="s">
        <v>90</v>
      </c>
      <c r="D82" s="9" t="s">
        <v>286</v>
      </c>
      <c r="E82" s="9" t="s">
        <v>287</v>
      </c>
      <c r="F82" s="9" t="s">
        <v>15</v>
      </c>
      <c r="G82" s="5" t="s">
        <v>288</v>
      </c>
      <c r="H82" s="6" t="s">
        <v>24</v>
      </c>
      <c r="I82" s="11">
        <v>59</v>
      </c>
      <c r="J82" s="8" t="s">
        <v>289</v>
      </c>
      <c r="K82" s="9"/>
      <c r="L82" s="2"/>
      <c r="M82" s="2"/>
      <c r="N82" s="2"/>
      <c r="O82" s="2"/>
    </row>
    <row r="83" spans="1:15" s="1" customFormat="1" ht="45" customHeight="1">
      <c r="A83" s="5">
        <v>82</v>
      </c>
      <c r="B83" s="9" t="s">
        <v>89</v>
      </c>
      <c r="C83" s="9" t="s">
        <v>90</v>
      </c>
      <c r="D83" s="9" t="s">
        <v>290</v>
      </c>
      <c r="E83" s="9" t="s">
        <v>291</v>
      </c>
      <c r="F83" s="9" t="s">
        <v>15</v>
      </c>
      <c r="G83" s="5" t="s">
        <v>288</v>
      </c>
      <c r="H83" s="6" t="s">
        <v>24</v>
      </c>
      <c r="I83" s="11">
        <v>49</v>
      </c>
      <c r="J83" s="8" t="s">
        <v>292</v>
      </c>
      <c r="K83" s="9"/>
      <c r="L83" s="2"/>
      <c r="M83" s="2"/>
      <c r="N83" s="2"/>
      <c r="O83" s="2"/>
    </row>
    <row r="84" spans="1:15" s="1" customFormat="1" ht="45" customHeight="1">
      <c r="A84" s="5">
        <v>83</v>
      </c>
      <c r="B84" s="9" t="s">
        <v>89</v>
      </c>
      <c r="C84" s="9" t="s">
        <v>90</v>
      </c>
      <c r="D84" s="9" t="s">
        <v>293</v>
      </c>
      <c r="E84" s="9" t="s">
        <v>294</v>
      </c>
      <c r="F84" s="9" t="s">
        <v>15</v>
      </c>
      <c r="G84" s="5" t="s">
        <v>156</v>
      </c>
      <c r="H84" s="6" t="s">
        <v>195</v>
      </c>
      <c r="I84" s="11">
        <v>59</v>
      </c>
      <c r="J84" s="8" t="s">
        <v>295</v>
      </c>
      <c r="K84" s="9"/>
      <c r="L84" s="2"/>
      <c r="M84" s="2"/>
      <c r="N84" s="2"/>
      <c r="O84" s="2"/>
    </row>
    <row r="85" spans="1:15" s="1" customFormat="1" ht="45" customHeight="1">
      <c r="A85" s="5">
        <v>84</v>
      </c>
      <c r="B85" s="9" t="s">
        <v>89</v>
      </c>
      <c r="C85" s="9" t="s">
        <v>90</v>
      </c>
      <c r="D85" s="9" t="s">
        <v>296</v>
      </c>
      <c r="E85" s="9" t="s">
        <v>277</v>
      </c>
      <c r="F85" s="9" t="s">
        <v>15</v>
      </c>
      <c r="G85" s="5" t="s">
        <v>156</v>
      </c>
      <c r="H85" s="6" t="s">
        <v>183</v>
      </c>
      <c r="I85" s="11">
        <v>49</v>
      </c>
      <c r="J85" s="8" t="s">
        <v>297</v>
      </c>
      <c r="K85" s="9"/>
      <c r="L85" s="2"/>
      <c r="M85" s="2"/>
      <c r="N85" s="2"/>
      <c r="O85" s="2"/>
    </row>
    <row r="86" spans="1:15" s="1" customFormat="1" ht="45" customHeight="1">
      <c r="A86" s="5">
        <v>85</v>
      </c>
      <c r="B86" s="9" t="s">
        <v>89</v>
      </c>
      <c r="C86" s="9" t="s">
        <v>90</v>
      </c>
      <c r="D86" s="9" t="s">
        <v>298</v>
      </c>
      <c r="E86" s="9" t="s">
        <v>299</v>
      </c>
      <c r="F86" s="9" t="s">
        <v>15</v>
      </c>
      <c r="G86" s="5" t="s">
        <v>156</v>
      </c>
      <c r="H86" s="6" t="s">
        <v>24</v>
      </c>
      <c r="I86" s="11">
        <v>59</v>
      </c>
      <c r="J86" s="8" t="s">
        <v>300</v>
      </c>
      <c r="K86" s="9"/>
      <c r="L86" s="2"/>
      <c r="M86" s="2"/>
      <c r="N86" s="2"/>
      <c r="O86" s="2"/>
    </row>
    <row r="87" spans="1:15" s="1" customFormat="1" ht="45" customHeight="1">
      <c r="A87" s="5">
        <v>86</v>
      </c>
      <c r="B87" s="9" t="s">
        <v>89</v>
      </c>
      <c r="C87" s="9" t="s">
        <v>90</v>
      </c>
      <c r="D87" s="9" t="s">
        <v>301</v>
      </c>
      <c r="E87" s="9" t="s">
        <v>302</v>
      </c>
      <c r="F87" s="9" t="s">
        <v>15</v>
      </c>
      <c r="G87" s="5" t="s">
        <v>303</v>
      </c>
      <c r="H87" s="6" t="s">
        <v>183</v>
      </c>
      <c r="I87" s="11">
        <v>45</v>
      </c>
      <c r="J87" s="8" t="s">
        <v>304</v>
      </c>
      <c r="K87" s="9"/>
      <c r="L87" s="2"/>
      <c r="M87" s="2"/>
      <c r="N87" s="2"/>
      <c r="O87" s="2"/>
    </row>
    <row r="88" spans="1:15" s="1" customFormat="1" ht="45" customHeight="1">
      <c r="A88" s="5">
        <v>87</v>
      </c>
      <c r="B88" s="9" t="s">
        <v>89</v>
      </c>
      <c r="C88" s="9" t="s">
        <v>90</v>
      </c>
      <c r="D88" s="9" t="s">
        <v>305</v>
      </c>
      <c r="E88" s="9" t="s">
        <v>306</v>
      </c>
      <c r="F88" s="9" t="s">
        <v>15</v>
      </c>
      <c r="G88" s="5" t="s">
        <v>156</v>
      </c>
      <c r="H88" s="6" t="s">
        <v>50</v>
      </c>
      <c r="I88" s="11">
        <v>59</v>
      </c>
      <c r="J88" s="8" t="s">
        <v>307</v>
      </c>
      <c r="K88" s="9"/>
      <c r="L88" s="2"/>
      <c r="M88" s="2"/>
      <c r="N88" s="2"/>
      <c r="O88" s="2"/>
    </row>
    <row r="89" spans="1:15" s="1" customFormat="1" ht="45" customHeight="1">
      <c r="A89" s="5">
        <v>88</v>
      </c>
      <c r="B89" s="9" t="s">
        <v>89</v>
      </c>
      <c r="C89" s="9" t="s">
        <v>90</v>
      </c>
      <c r="D89" s="9" t="s">
        <v>308</v>
      </c>
      <c r="E89" s="9" t="s">
        <v>309</v>
      </c>
      <c r="F89" s="9" t="s">
        <v>15</v>
      </c>
      <c r="G89" s="5" t="s">
        <v>288</v>
      </c>
      <c r="H89" s="6" t="s">
        <v>50</v>
      </c>
      <c r="I89" s="11">
        <v>69</v>
      </c>
      <c r="J89" s="8" t="s">
        <v>310</v>
      </c>
      <c r="K89" s="9"/>
      <c r="L89" s="2"/>
      <c r="M89" s="2"/>
      <c r="N89" s="2"/>
      <c r="O89" s="2"/>
    </row>
    <row r="90" spans="1:15" s="1" customFormat="1" ht="45" customHeight="1">
      <c r="A90" s="5">
        <v>89</v>
      </c>
      <c r="B90" s="9" t="s">
        <v>89</v>
      </c>
      <c r="C90" s="9" t="s">
        <v>90</v>
      </c>
      <c r="D90" s="9" t="s">
        <v>311</v>
      </c>
      <c r="E90" s="9" t="s">
        <v>312</v>
      </c>
      <c r="F90" s="9" t="s">
        <v>15</v>
      </c>
      <c r="G90" s="5" t="s">
        <v>156</v>
      </c>
      <c r="H90" s="6" t="s">
        <v>183</v>
      </c>
      <c r="I90" s="11">
        <v>59</v>
      </c>
      <c r="J90" s="8" t="s">
        <v>313</v>
      </c>
      <c r="K90" s="9"/>
      <c r="L90" s="2"/>
      <c r="M90" s="2"/>
      <c r="N90" s="2"/>
      <c r="O90" s="2"/>
    </row>
    <row r="91" spans="1:15" s="1" customFormat="1" ht="45" customHeight="1">
      <c r="A91" s="5">
        <v>90</v>
      </c>
      <c r="B91" s="9" t="s">
        <v>89</v>
      </c>
      <c r="C91" s="9" t="s">
        <v>90</v>
      </c>
      <c r="D91" s="9" t="s">
        <v>314</v>
      </c>
      <c r="E91" s="9" t="s">
        <v>315</v>
      </c>
      <c r="F91" s="9" t="s">
        <v>15</v>
      </c>
      <c r="G91" s="5" t="s">
        <v>156</v>
      </c>
      <c r="H91" s="6" t="s">
        <v>50</v>
      </c>
      <c r="I91" s="11">
        <v>79</v>
      </c>
      <c r="J91" s="8" t="s">
        <v>316</v>
      </c>
      <c r="K91" s="9"/>
      <c r="L91" s="2"/>
      <c r="M91" s="2"/>
      <c r="N91" s="2"/>
      <c r="O91" s="2"/>
    </row>
    <row r="92" spans="1:15" s="1" customFormat="1" ht="45" customHeight="1">
      <c r="A92" s="5">
        <v>91</v>
      </c>
      <c r="B92" s="9" t="s">
        <v>89</v>
      </c>
      <c r="C92" s="9" t="s">
        <v>90</v>
      </c>
      <c r="D92" s="9" t="s">
        <v>317</v>
      </c>
      <c r="E92" s="9" t="s">
        <v>318</v>
      </c>
      <c r="F92" s="9" t="s">
        <v>15</v>
      </c>
      <c r="G92" s="5" t="s">
        <v>156</v>
      </c>
      <c r="H92" s="6" t="s">
        <v>183</v>
      </c>
      <c r="I92" s="11">
        <v>59</v>
      </c>
      <c r="J92" s="8" t="s">
        <v>319</v>
      </c>
      <c r="K92" s="9"/>
      <c r="L92" s="2"/>
      <c r="M92" s="2"/>
      <c r="N92" s="2"/>
      <c r="O92" s="2"/>
    </row>
    <row r="93" spans="1:15" s="1" customFormat="1" ht="45" customHeight="1">
      <c r="A93" s="5">
        <v>92</v>
      </c>
      <c r="B93" s="9" t="s">
        <v>89</v>
      </c>
      <c r="C93" s="9" t="s">
        <v>90</v>
      </c>
      <c r="D93" s="9" t="s">
        <v>320</v>
      </c>
      <c r="E93" s="9" t="s">
        <v>281</v>
      </c>
      <c r="F93" s="9" t="s">
        <v>15</v>
      </c>
      <c r="G93" s="5" t="s">
        <v>156</v>
      </c>
      <c r="H93" s="6" t="s">
        <v>183</v>
      </c>
      <c r="I93" s="11">
        <v>39</v>
      </c>
      <c r="J93" s="8" t="s">
        <v>321</v>
      </c>
      <c r="K93" s="9"/>
      <c r="L93" s="2"/>
      <c r="M93" s="2"/>
      <c r="N93" s="2"/>
      <c r="O93" s="2"/>
    </row>
    <row r="94" spans="1:15" s="1" customFormat="1" ht="45" customHeight="1">
      <c r="A94" s="5">
        <v>93</v>
      </c>
      <c r="B94" s="9" t="s">
        <v>89</v>
      </c>
      <c r="C94" s="9" t="s">
        <v>90</v>
      </c>
      <c r="D94" s="9" t="s">
        <v>322</v>
      </c>
      <c r="E94" s="9" t="s">
        <v>323</v>
      </c>
      <c r="F94" s="9" t="s">
        <v>15</v>
      </c>
      <c r="G94" s="5" t="s">
        <v>156</v>
      </c>
      <c r="H94" s="6" t="s">
        <v>183</v>
      </c>
      <c r="I94" s="11">
        <v>59</v>
      </c>
      <c r="J94" s="8" t="s">
        <v>324</v>
      </c>
      <c r="K94" s="9"/>
      <c r="L94" s="2"/>
      <c r="M94" s="2"/>
      <c r="N94" s="2"/>
      <c r="O94" s="2"/>
    </row>
    <row r="95" spans="1:15" s="1" customFormat="1" ht="45" customHeight="1">
      <c r="A95" s="5">
        <v>94</v>
      </c>
      <c r="B95" s="9" t="s">
        <v>89</v>
      </c>
      <c r="C95" s="9" t="s">
        <v>90</v>
      </c>
      <c r="D95" s="9" t="s">
        <v>325</v>
      </c>
      <c r="E95" s="9" t="s">
        <v>326</v>
      </c>
      <c r="F95" s="9" t="s">
        <v>15</v>
      </c>
      <c r="G95" s="5" t="s">
        <v>156</v>
      </c>
      <c r="H95" s="6" t="s">
        <v>183</v>
      </c>
      <c r="I95" s="11">
        <v>59</v>
      </c>
      <c r="J95" s="8" t="s">
        <v>327</v>
      </c>
      <c r="K95" s="9"/>
      <c r="L95" s="2"/>
      <c r="M95" s="2"/>
      <c r="N95" s="2"/>
      <c r="O95" s="2"/>
    </row>
    <row r="96" spans="1:15" s="1" customFormat="1" ht="45" customHeight="1">
      <c r="A96" s="5">
        <v>95</v>
      </c>
      <c r="B96" s="9" t="s">
        <v>89</v>
      </c>
      <c r="C96" s="9" t="s">
        <v>90</v>
      </c>
      <c r="D96" s="9" t="s">
        <v>328</v>
      </c>
      <c r="E96" s="9" t="s">
        <v>329</v>
      </c>
      <c r="F96" s="9" t="s">
        <v>15</v>
      </c>
      <c r="G96" s="5" t="s">
        <v>156</v>
      </c>
      <c r="H96" s="6" t="s">
        <v>183</v>
      </c>
      <c r="I96" s="11">
        <v>59</v>
      </c>
      <c r="J96" s="8" t="s">
        <v>330</v>
      </c>
      <c r="K96" s="9"/>
      <c r="L96" s="2"/>
      <c r="M96" s="2"/>
      <c r="N96" s="2"/>
      <c r="O96" s="2"/>
    </row>
    <row r="97" spans="1:15" s="1" customFormat="1" ht="45" customHeight="1">
      <c r="A97" s="5">
        <v>96</v>
      </c>
      <c r="B97" s="9" t="s">
        <v>89</v>
      </c>
      <c r="C97" s="9" t="s">
        <v>90</v>
      </c>
      <c r="D97" s="9" t="s">
        <v>331</v>
      </c>
      <c r="E97" s="9" t="s">
        <v>332</v>
      </c>
      <c r="F97" s="9" t="s">
        <v>15</v>
      </c>
      <c r="G97" s="5" t="s">
        <v>156</v>
      </c>
      <c r="H97" s="6" t="s">
        <v>183</v>
      </c>
      <c r="I97" s="11">
        <v>59</v>
      </c>
      <c r="J97" s="8" t="s">
        <v>333</v>
      </c>
      <c r="K97" s="9"/>
      <c r="L97" s="2"/>
      <c r="M97" s="2"/>
      <c r="N97" s="2"/>
      <c r="O97" s="2"/>
    </row>
    <row r="98" spans="1:15" s="1" customFormat="1" ht="45" customHeight="1">
      <c r="A98" s="5">
        <v>97</v>
      </c>
      <c r="B98" s="9" t="s">
        <v>89</v>
      </c>
      <c r="C98" s="9" t="s">
        <v>90</v>
      </c>
      <c r="D98" s="9" t="s">
        <v>334</v>
      </c>
      <c r="E98" s="9" t="s">
        <v>335</v>
      </c>
      <c r="F98" s="9" t="s">
        <v>15</v>
      </c>
      <c r="G98" s="5" t="s">
        <v>156</v>
      </c>
      <c r="H98" s="6" t="s">
        <v>183</v>
      </c>
      <c r="I98" s="11">
        <v>79</v>
      </c>
      <c r="J98" s="8" t="s">
        <v>336</v>
      </c>
      <c r="K98" s="9"/>
      <c r="L98" s="2"/>
      <c r="M98" s="2"/>
      <c r="N98" s="2"/>
      <c r="O98" s="2"/>
    </row>
    <row r="99" spans="1:15" s="1" customFormat="1" ht="45" customHeight="1">
      <c r="A99" s="5">
        <v>98</v>
      </c>
      <c r="B99" s="9" t="s">
        <v>89</v>
      </c>
      <c r="C99" s="9" t="s">
        <v>90</v>
      </c>
      <c r="D99" s="9" t="s">
        <v>337</v>
      </c>
      <c r="E99" s="9" t="s">
        <v>338</v>
      </c>
      <c r="F99" s="9" t="s">
        <v>15</v>
      </c>
      <c r="G99" s="5" t="s">
        <v>156</v>
      </c>
      <c r="H99" s="6" t="s">
        <v>183</v>
      </c>
      <c r="I99" s="11">
        <v>59</v>
      </c>
      <c r="J99" s="8" t="s">
        <v>339</v>
      </c>
      <c r="K99" s="9"/>
      <c r="L99" s="2"/>
      <c r="M99" s="2"/>
      <c r="N99" s="2"/>
      <c r="O99" s="2"/>
    </row>
    <row r="100" spans="1:15" s="1" customFormat="1" ht="45" customHeight="1">
      <c r="A100" s="5">
        <v>99</v>
      </c>
      <c r="B100" s="9" t="s">
        <v>89</v>
      </c>
      <c r="C100" s="9" t="s">
        <v>90</v>
      </c>
      <c r="D100" s="9" t="s">
        <v>340</v>
      </c>
      <c r="E100" s="9" t="s">
        <v>341</v>
      </c>
      <c r="F100" s="9" t="s">
        <v>15</v>
      </c>
      <c r="G100" s="5" t="s">
        <v>342</v>
      </c>
      <c r="H100" s="6" t="s">
        <v>183</v>
      </c>
      <c r="I100" s="11">
        <v>59</v>
      </c>
      <c r="J100" s="8" t="s">
        <v>343</v>
      </c>
      <c r="K100" s="9"/>
      <c r="L100" s="2"/>
      <c r="M100" s="2"/>
      <c r="N100" s="2"/>
      <c r="O100" s="2"/>
    </row>
    <row r="101" spans="1:15" s="1" customFormat="1" ht="45" customHeight="1">
      <c r="A101" s="5">
        <v>100</v>
      </c>
      <c r="B101" s="9" t="s">
        <v>89</v>
      </c>
      <c r="C101" s="9" t="s">
        <v>90</v>
      </c>
      <c r="D101" s="9" t="s">
        <v>344</v>
      </c>
      <c r="E101" s="9" t="s">
        <v>315</v>
      </c>
      <c r="F101" s="9" t="s">
        <v>15</v>
      </c>
      <c r="G101" s="5" t="s">
        <v>156</v>
      </c>
      <c r="H101" s="6" t="s">
        <v>183</v>
      </c>
      <c r="I101" s="11">
        <v>59</v>
      </c>
      <c r="J101" s="8" t="s">
        <v>345</v>
      </c>
      <c r="K101" s="9"/>
      <c r="L101" s="2"/>
      <c r="M101" s="2"/>
      <c r="N101" s="2"/>
      <c r="O101" s="2"/>
    </row>
    <row r="102" spans="1:15" s="1" customFormat="1" ht="45" customHeight="1">
      <c r="A102" s="5">
        <v>101</v>
      </c>
      <c r="B102" s="9" t="s">
        <v>89</v>
      </c>
      <c r="C102" s="9" t="s">
        <v>90</v>
      </c>
      <c r="D102" s="9" t="s">
        <v>346</v>
      </c>
      <c r="E102" s="9" t="s">
        <v>347</v>
      </c>
      <c r="F102" s="9" t="s">
        <v>15</v>
      </c>
      <c r="G102" s="5" t="s">
        <v>108</v>
      </c>
      <c r="H102" s="6" t="s">
        <v>33</v>
      </c>
      <c r="I102" s="11">
        <v>89</v>
      </c>
      <c r="J102" s="8" t="s">
        <v>348</v>
      </c>
      <c r="K102" s="9"/>
      <c r="L102" s="2"/>
      <c r="M102" s="2"/>
      <c r="N102" s="2"/>
      <c r="O102" s="2"/>
    </row>
    <row r="103" spans="1:15" s="1" customFormat="1" ht="45" customHeight="1">
      <c r="A103" s="5">
        <v>102</v>
      </c>
      <c r="B103" s="9" t="s">
        <v>89</v>
      </c>
      <c r="C103" s="9" t="s">
        <v>90</v>
      </c>
      <c r="D103" s="9" t="s">
        <v>349</v>
      </c>
      <c r="E103" s="9" t="s">
        <v>350</v>
      </c>
      <c r="F103" s="9" t="s">
        <v>15</v>
      </c>
      <c r="G103" s="5" t="s">
        <v>108</v>
      </c>
      <c r="H103" s="6" t="s">
        <v>33</v>
      </c>
      <c r="I103" s="11">
        <v>69.900000000000006</v>
      </c>
      <c r="J103" s="8" t="s">
        <v>351</v>
      </c>
      <c r="K103" s="9"/>
      <c r="L103" s="2"/>
      <c r="M103" s="2"/>
      <c r="N103" s="2"/>
      <c r="O103" s="2"/>
    </row>
    <row r="104" spans="1:15" s="1" customFormat="1" ht="45" customHeight="1">
      <c r="A104" s="5">
        <v>103</v>
      </c>
      <c r="B104" s="9" t="s">
        <v>89</v>
      </c>
      <c r="C104" s="9" t="s">
        <v>90</v>
      </c>
      <c r="D104" s="9" t="s">
        <v>352</v>
      </c>
      <c r="E104" s="9" t="s">
        <v>353</v>
      </c>
      <c r="F104" s="9" t="s">
        <v>15</v>
      </c>
      <c r="G104" s="5" t="s">
        <v>108</v>
      </c>
      <c r="H104" s="6" t="s">
        <v>33</v>
      </c>
      <c r="I104" s="11">
        <v>75</v>
      </c>
      <c r="J104" s="8" t="s">
        <v>354</v>
      </c>
      <c r="K104" s="9"/>
      <c r="L104" s="2"/>
      <c r="M104" s="2"/>
      <c r="N104" s="2"/>
      <c r="O104" s="2"/>
    </row>
    <row r="105" spans="1:15" s="1" customFormat="1" ht="45" customHeight="1">
      <c r="A105" s="5">
        <v>104</v>
      </c>
      <c r="B105" s="9" t="s">
        <v>89</v>
      </c>
      <c r="C105" s="9" t="s">
        <v>90</v>
      </c>
      <c r="D105" s="9" t="s">
        <v>355</v>
      </c>
      <c r="E105" s="9" t="s">
        <v>356</v>
      </c>
      <c r="F105" s="9" t="s">
        <v>15</v>
      </c>
      <c r="G105" s="5" t="s">
        <v>108</v>
      </c>
      <c r="H105" s="6" t="s">
        <v>33</v>
      </c>
      <c r="I105" s="11">
        <v>79.900000000000006</v>
      </c>
      <c r="J105" s="8" t="s">
        <v>357</v>
      </c>
      <c r="K105" s="9"/>
      <c r="L105" s="2"/>
      <c r="M105" s="2"/>
      <c r="N105" s="2"/>
      <c r="O105" s="2"/>
    </row>
    <row r="106" spans="1:15" s="1" customFormat="1" ht="45" customHeight="1">
      <c r="A106" s="5">
        <v>105</v>
      </c>
      <c r="B106" s="9" t="s">
        <v>89</v>
      </c>
      <c r="C106" s="9" t="s">
        <v>90</v>
      </c>
      <c r="D106" s="9" t="s">
        <v>358</v>
      </c>
      <c r="E106" s="9" t="s">
        <v>359</v>
      </c>
      <c r="F106" s="9" t="s">
        <v>15</v>
      </c>
      <c r="G106" s="5" t="s">
        <v>108</v>
      </c>
      <c r="H106" s="6" t="s">
        <v>33</v>
      </c>
      <c r="I106" s="11">
        <v>59</v>
      </c>
      <c r="J106" s="8" t="s">
        <v>360</v>
      </c>
      <c r="K106" s="9"/>
      <c r="L106" s="2"/>
      <c r="M106" s="2"/>
      <c r="N106" s="2"/>
      <c r="O106" s="2"/>
    </row>
    <row r="107" spans="1:15" s="1" customFormat="1" ht="45" customHeight="1">
      <c r="A107" s="5">
        <v>106</v>
      </c>
      <c r="B107" s="9" t="s">
        <v>89</v>
      </c>
      <c r="C107" s="9" t="s">
        <v>90</v>
      </c>
      <c r="D107" s="9" t="s">
        <v>361</v>
      </c>
      <c r="E107" s="9" t="s">
        <v>362</v>
      </c>
      <c r="F107" s="9" t="s">
        <v>15</v>
      </c>
      <c r="G107" s="5" t="s">
        <v>108</v>
      </c>
      <c r="H107" s="6" t="s">
        <v>33</v>
      </c>
      <c r="I107" s="11">
        <v>69</v>
      </c>
      <c r="J107" s="8" t="s">
        <v>363</v>
      </c>
      <c r="K107" s="9"/>
      <c r="L107" s="2"/>
      <c r="M107" s="2"/>
      <c r="N107" s="2"/>
      <c r="O107" s="2"/>
    </row>
    <row r="108" spans="1:15" s="1" customFormat="1" ht="45" customHeight="1">
      <c r="A108" s="5">
        <v>107</v>
      </c>
      <c r="B108" s="9" t="s">
        <v>89</v>
      </c>
      <c r="C108" s="9" t="s">
        <v>90</v>
      </c>
      <c r="D108" s="9" t="s">
        <v>364</v>
      </c>
      <c r="E108" s="9" t="s">
        <v>365</v>
      </c>
      <c r="F108" s="9" t="s">
        <v>15</v>
      </c>
      <c r="G108" s="5" t="s">
        <v>108</v>
      </c>
      <c r="H108" s="6" t="s">
        <v>33</v>
      </c>
      <c r="I108" s="11">
        <v>75</v>
      </c>
      <c r="J108" s="8" t="s">
        <v>366</v>
      </c>
      <c r="K108" s="9"/>
      <c r="L108" s="2"/>
      <c r="M108" s="2"/>
      <c r="N108" s="2"/>
      <c r="O108" s="2"/>
    </row>
    <row r="109" spans="1:15" s="1" customFormat="1" ht="45" customHeight="1">
      <c r="A109" s="5">
        <v>108</v>
      </c>
      <c r="B109" s="9" t="s">
        <v>89</v>
      </c>
      <c r="C109" s="9" t="s">
        <v>90</v>
      </c>
      <c r="D109" s="9" t="s">
        <v>367</v>
      </c>
      <c r="E109" s="9" t="s">
        <v>368</v>
      </c>
      <c r="F109" s="9" t="s">
        <v>15</v>
      </c>
      <c r="G109" s="5" t="s">
        <v>108</v>
      </c>
      <c r="H109" s="6" t="s">
        <v>33</v>
      </c>
      <c r="I109" s="11">
        <v>79.900000000000006</v>
      </c>
      <c r="J109" s="8" t="s">
        <v>369</v>
      </c>
      <c r="K109" s="9"/>
      <c r="L109" s="2"/>
      <c r="M109" s="2"/>
      <c r="N109" s="2"/>
      <c r="O109" s="2"/>
    </row>
    <row r="110" spans="1:15" s="1" customFormat="1" ht="45" customHeight="1">
      <c r="A110" s="5">
        <v>109</v>
      </c>
      <c r="B110" s="9" t="s">
        <v>89</v>
      </c>
      <c r="C110" s="9" t="s">
        <v>90</v>
      </c>
      <c r="D110" s="9" t="s">
        <v>209</v>
      </c>
      <c r="E110" s="9" t="s">
        <v>370</v>
      </c>
      <c r="F110" s="9" t="s">
        <v>15</v>
      </c>
      <c r="G110" s="5" t="s">
        <v>108</v>
      </c>
      <c r="H110" s="6" t="s">
        <v>33</v>
      </c>
      <c r="I110" s="11">
        <v>69.900000000000006</v>
      </c>
      <c r="J110" s="8" t="s">
        <v>371</v>
      </c>
      <c r="K110" s="9"/>
      <c r="L110" s="2"/>
      <c r="M110" s="2"/>
      <c r="N110" s="2"/>
      <c r="O110" s="2"/>
    </row>
    <row r="111" spans="1:15" s="1" customFormat="1" ht="45" customHeight="1">
      <c r="A111" s="5">
        <v>110</v>
      </c>
      <c r="B111" s="9" t="s">
        <v>89</v>
      </c>
      <c r="C111" s="9" t="s">
        <v>90</v>
      </c>
      <c r="D111" s="9" t="s">
        <v>372</v>
      </c>
      <c r="E111" s="9" t="s">
        <v>373</v>
      </c>
      <c r="F111" s="9" t="s">
        <v>15</v>
      </c>
      <c r="G111" s="5" t="s">
        <v>97</v>
      </c>
      <c r="H111" s="6" t="s">
        <v>33</v>
      </c>
      <c r="I111" s="11">
        <v>55</v>
      </c>
      <c r="J111" s="8" t="s">
        <v>374</v>
      </c>
      <c r="K111" s="9"/>
      <c r="L111" s="2"/>
      <c r="M111" s="2"/>
      <c r="N111" s="2"/>
      <c r="O111" s="2"/>
    </row>
    <row r="112" spans="1:15" s="1" customFormat="1" ht="45" customHeight="1">
      <c r="A112" s="5">
        <v>111</v>
      </c>
      <c r="B112" s="9" t="s">
        <v>89</v>
      </c>
      <c r="C112" s="9" t="s">
        <v>90</v>
      </c>
      <c r="D112" s="9" t="s">
        <v>375</v>
      </c>
      <c r="E112" s="9" t="s">
        <v>376</v>
      </c>
      <c r="F112" s="9" t="s">
        <v>15</v>
      </c>
      <c r="G112" s="5" t="s">
        <v>108</v>
      </c>
      <c r="H112" s="6" t="s">
        <v>377</v>
      </c>
      <c r="I112" s="11">
        <v>69</v>
      </c>
      <c r="J112" s="8" t="s">
        <v>378</v>
      </c>
      <c r="K112" s="9"/>
      <c r="L112" s="2"/>
      <c r="M112" s="2"/>
      <c r="N112" s="2"/>
      <c r="O112" s="2"/>
    </row>
    <row r="113" spans="1:15" s="1" customFormat="1" ht="45" customHeight="1">
      <c r="A113" s="5">
        <v>112</v>
      </c>
      <c r="B113" s="9" t="s">
        <v>89</v>
      </c>
      <c r="C113" s="9" t="s">
        <v>90</v>
      </c>
      <c r="D113" s="9" t="s">
        <v>379</v>
      </c>
      <c r="E113" s="9" t="s">
        <v>380</v>
      </c>
      <c r="F113" s="9" t="s">
        <v>15</v>
      </c>
      <c r="G113" s="5" t="s">
        <v>108</v>
      </c>
      <c r="H113" s="6" t="s">
        <v>381</v>
      </c>
      <c r="I113" s="11">
        <v>69</v>
      </c>
      <c r="J113" s="8" t="s">
        <v>382</v>
      </c>
      <c r="K113" s="9"/>
      <c r="L113" s="2"/>
      <c r="M113" s="2"/>
      <c r="N113" s="2"/>
      <c r="O113" s="2"/>
    </row>
    <row r="114" spans="1:15" s="1" customFormat="1" ht="45" customHeight="1">
      <c r="A114" s="5">
        <v>113</v>
      </c>
      <c r="B114" s="9" t="s">
        <v>89</v>
      </c>
      <c r="C114" s="9" t="s">
        <v>90</v>
      </c>
      <c r="D114" s="9" t="s">
        <v>383</v>
      </c>
      <c r="E114" s="9" t="s">
        <v>384</v>
      </c>
      <c r="F114" s="9" t="s">
        <v>15</v>
      </c>
      <c r="G114" s="5" t="s">
        <v>108</v>
      </c>
      <c r="H114" s="6" t="s">
        <v>33</v>
      </c>
      <c r="I114" s="11">
        <v>59.9</v>
      </c>
      <c r="J114" s="8" t="s">
        <v>385</v>
      </c>
      <c r="K114" s="9"/>
      <c r="L114" s="2"/>
      <c r="M114" s="2"/>
      <c r="N114" s="2"/>
      <c r="O114" s="2"/>
    </row>
    <row r="115" spans="1:15" s="1" customFormat="1" ht="45" customHeight="1">
      <c r="A115" s="5">
        <v>114</v>
      </c>
      <c r="B115" s="9" t="s">
        <v>89</v>
      </c>
      <c r="C115" s="9" t="s">
        <v>90</v>
      </c>
      <c r="D115" s="9" t="s">
        <v>386</v>
      </c>
      <c r="E115" s="9" t="s">
        <v>387</v>
      </c>
      <c r="F115" s="9" t="s">
        <v>15</v>
      </c>
      <c r="G115" s="5" t="s">
        <v>156</v>
      </c>
      <c r="H115" s="6" t="s">
        <v>33</v>
      </c>
      <c r="I115" s="11">
        <v>59</v>
      </c>
      <c r="J115" s="8" t="s">
        <v>388</v>
      </c>
      <c r="K115" s="9"/>
      <c r="L115" s="2"/>
      <c r="M115" s="2"/>
      <c r="N115" s="2"/>
      <c r="O115" s="2"/>
    </row>
    <row r="116" spans="1:15" s="1" customFormat="1" ht="45" customHeight="1">
      <c r="A116" s="5">
        <v>115</v>
      </c>
      <c r="B116" s="9" t="s">
        <v>89</v>
      </c>
      <c r="C116" s="9" t="s">
        <v>90</v>
      </c>
      <c r="D116" s="9" t="s">
        <v>389</v>
      </c>
      <c r="E116" s="9" t="s">
        <v>387</v>
      </c>
      <c r="F116" s="9" t="s">
        <v>15</v>
      </c>
      <c r="G116" s="5" t="s">
        <v>156</v>
      </c>
      <c r="H116" s="6" t="s">
        <v>33</v>
      </c>
      <c r="I116" s="11">
        <v>89.9</v>
      </c>
      <c r="J116" s="8" t="s">
        <v>390</v>
      </c>
      <c r="K116" s="9"/>
      <c r="L116" s="2"/>
      <c r="M116" s="2"/>
      <c r="N116" s="2"/>
      <c r="O116" s="2"/>
    </row>
    <row r="117" spans="1:15" s="1" customFormat="1" ht="45" customHeight="1">
      <c r="A117" s="5">
        <v>116</v>
      </c>
      <c r="B117" s="9" t="s">
        <v>89</v>
      </c>
      <c r="C117" s="9" t="s">
        <v>90</v>
      </c>
      <c r="D117" s="9" t="s">
        <v>391</v>
      </c>
      <c r="E117" s="9" t="s">
        <v>392</v>
      </c>
      <c r="F117" s="9" t="s">
        <v>15</v>
      </c>
      <c r="G117" s="5" t="s">
        <v>108</v>
      </c>
      <c r="H117" s="6" t="s">
        <v>33</v>
      </c>
      <c r="I117" s="11">
        <v>69</v>
      </c>
      <c r="J117" s="8" t="s">
        <v>393</v>
      </c>
      <c r="K117" s="9"/>
      <c r="L117" s="2"/>
      <c r="M117" s="2"/>
      <c r="N117" s="2"/>
      <c r="O117" s="2"/>
    </row>
    <row r="118" spans="1:15" s="1" customFormat="1" ht="45" customHeight="1">
      <c r="A118" s="5">
        <v>117</v>
      </c>
      <c r="B118" s="9" t="s">
        <v>89</v>
      </c>
      <c r="C118" s="9" t="s">
        <v>90</v>
      </c>
      <c r="D118" s="9" t="s">
        <v>394</v>
      </c>
      <c r="E118" s="9" t="s">
        <v>395</v>
      </c>
      <c r="F118" s="9" t="s">
        <v>15</v>
      </c>
      <c r="G118" s="5" t="s">
        <v>156</v>
      </c>
      <c r="H118" s="6" t="s">
        <v>33</v>
      </c>
      <c r="I118" s="11">
        <v>69</v>
      </c>
      <c r="J118" s="8" t="s">
        <v>396</v>
      </c>
      <c r="K118" s="9"/>
      <c r="L118" s="2"/>
      <c r="M118" s="2"/>
      <c r="N118" s="2"/>
      <c r="O118" s="2"/>
    </row>
    <row r="119" spans="1:15" s="1" customFormat="1" ht="45" customHeight="1">
      <c r="A119" s="5">
        <v>118</v>
      </c>
      <c r="B119" s="9" t="s">
        <v>89</v>
      </c>
      <c r="C119" s="9" t="s">
        <v>90</v>
      </c>
      <c r="D119" s="9" t="s">
        <v>397</v>
      </c>
      <c r="E119" s="9" t="s">
        <v>398</v>
      </c>
      <c r="F119" s="9" t="s">
        <v>15</v>
      </c>
      <c r="G119" s="5" t="s">
        <v>108</v>
      </c>
      <c r="H119" s="6" t="s">
        <v>33</v>
      </c>
      <c r="I119" s="11">
        <v>99</v>
      </c>
      <c r="J119" s="8" t="s">
        <v>399</v>
      </c>
      <c r="K119" s="9"/>
      <c r="L119" s="2"/>
      <c r="M119" s="2"/>
      <c r="N119" s="2"/>
      <c r="O119" s="2"/>
    </row>
    <row r="120" spans="1:15" s="1" customFormat="1" ht="45" customHeight="1">
      <c r="A120" s="5">
        <v>119</v>
      </c>
      <c r="B120" s="9" t="s">
        <v>400</v>
      </c>
      <c r="C120" s="9" t="s">
        <v>401</v>
      </c>
      <c r="D120" s="9" t="s">
        <v>402</v>
      </c>
      <c r="E120" s="9" t="s">
        <v>403</v>
      </c>
      <c r="F120" s="9" t="s">
        <v>15</v>
      </c>
      <c r="G120" s="5" t="s">
        <v>401</v>
      </c>
      <c r="H120" s="6" t="s">
        <v>404</v>
      </c>
      <c r="I120" s="7">
        <v>59.8</v>
      </c>
      <c r="J120" s="8" t="s">
        <v>405</v>
      </c>
      <c r="K120" s="9" t="str">
        <f>_xlfn.DISPIMG("ID_EF5B15D51D4240029E53DFCCEDC3BDAD",1)</f>
        <v>=DISPIMG("ID_EF5B15D51D4240029E53DFCCEDC3BDAD",1)</v>
      </c>
      <c r="L120" s="2"/>
      <c r="M120" s="2"/>
      <c r="N120" s="2"/>
      <c r="O120" s="2"/>
    </row>
    <row r="121" spans="1:15" s="1" customFormat="1" ht="45" customHeight="1">
      <c r="A121" s="5">
        <v>120</v>
      </c>
      <c r="B121" s="9" t="s">
        <v>406</v>
      </c>
      <c r="C121" s="9" t="s">
        <v>407</v>
      </c>
      <c r="D121" s="9" t="s">
        <v>408</v>
      </c>
      <c r="E121" s="9" t="s">
        <v>409</v>
      </c>
      <c r="F121" s="9" t="s">
        <v>15</v>
      </c>
      <c r="G121" s="5" t="s">
        <v>32</v>
      </c>
      <c r="H121" s="8" t="s">
        <v>410</v>
      </c>
      <c r="I121" s="7">
        <v>56</v>
      </c>
      <c r="J121" s="8" t="s">
        <v>411</v>
      </c>
      <c r="K121" s="9" t="str">
        <f>_xlfn.DISPIMG("ID_6C4C64179BC74F1A84AAB085C0742507",1)</f>
        <v>=DISPIMG("ID_6C4C64179BC74F1A84AAB085C0742507",1)</v>
      </c>
      <c r="L121" s="2"/>
      <c r="M121" s="2"/>
      <c r="N121" s="2"/>
      <c r="O121" s="2"/>
    </row>
    <row r="122" spans="1:15" s="1" customFormat="1" ht="45" customHeight="1">
      <c r="A122" s="5">
        <v>121</v>
      </c>
      <c r="B122" s="9" t="s">
        <v>412</v>
      </c>
      <c r="C122" s="9" t="s">
        <v>413</v>
      </c>
      <c r="D122" s="9" t="s">
        <v>414</v>
      </c>
      <c r="E122" s="9" t="s">
        <v>415</v>
      </c>
      <c r="F122" s="9" t="s">
        <v>15</v>
      </c>
      <c r="G122" s="5" t="s">
        <v>416</v>
      </c>
      <c r="H122" s="6" t="s">
        <v>417</v>
      </c>
      <c r="I122" s="13">
        <v>32</v>
      </c>
      <c r="J122" s="8" t="s">
        <v>418</v>
      </c>
      <c r="K122" s="14" t="str">
        <f>_xlfn.DISPIMG("ID_BD496FD942E747F7AF8557A405A2B094",1)</f>
        <v>=DISPIMG("ID_BD496FD942E747F7AF8557A405A2B094",1)</v>
      </c>
      <c r="L122" s="2"/>
      <c r="M122" s="2"/>
      <c r="N122" s="2"/>
      <c r="O122" s="2"/>
    </row>
    <row r="123" spans="1:15" s="1" customFormat="1" ht="45" customHeight="1">
      <c r="A123" s="5">
        <v>122</v>
      </c>
      <c r="B123" s="9" t="s">
        <v>419</v>
      </c>
      <c r="C123" s="9" t="s">
        <v>420</v>
      </c>
      <c r="D123" s="9" t="s">
        <v>421</v>
      </c>
      <c r="E123" s="9" t="s">
        <v>422</v>
      </c>
      <c r="F123" s="9" t="s">
        <v>15</v>
      </c>
      <c r="G123" s="5" t="s">
        <v>423</v>
      </c>
      <c r="H123" s="6" t="s">
        <v>424</v>
      </c>
      <c r="I123" s="13">
        <v>39</v>
      </c>
      <c r="J123" s="8" t="s">
        <v>425</v>
      </c>
      <c r="K123" s="14" t="str">
        <f>_xlfn.DISPIMG("ID_B5749418053C401E9F5758ACA352E6E1",1)</f>
        <v>=DISPIMG("ID_B5749418053C401E9F5758ACA352E6E1",1)</v>
      </c>
      <c r="L123" s="2"/>
      <c r="M123" s="2"/>
      <c r="N123" s="2"/>
      <c r="O123" s="2"/>
    </row>
    <row r="124" spans="1:15" s="1" customFormat="1" ht="45" customHeight="1">
      <c r="A124" s="5">
        <v>123</v>
      </c>
      <c r="B124" s="9" t="s">
        <v>419</v>
      </c>
      <c r="C124" s="9" t="s">
        <v>420</v>
      </c>
      <c r="D124" s="9" t="s">
        <v>426</v>
      </c>
      <c r="E124" s="9" t="s">
        <v>427</v>
      </c>
      <c r="F124" s="9" t="s">
        <v>15</v>
      </c>
      <c r="G124" s="5" t="s">
        <v>428</v>
      </c>
      <c r="H124" s="6" t="s">
        <v>429</v>
      </c>
      <c r="I124" s="13">
        <v>38</v>
      </c>
      <c r="J124" s="8" t="s">
        <v>430</v>
      </c>
      <c r="K124" s="14" t="str">
        <f>_xlfn.DISPIMG("ID_8B097F3256F043869F0B24E248468FEC",1)</f>
        <v>=DISPIMG("ID_8B097F3256F043869F0B24E248468FEC",1)</v>
      </c>
      <c r="L124" s="2"/>
      <c r="M124" s="2"/>
      <c r="N124" s="2"/>
      <c r="O124" s="2"/>
    </row>
    <row r="125" spans="1:15" s="1" customFormat="1" ht="45" customHeight="1">
      <c r="A125" s="5">
        <v>124</v>
      </c>
      <c r="B125" s="9" t="s">
        <v>419</v>
      </c>
      <c r="C125" s="9" t="s">
        <v>420</v>
      </c>
      <c r="D125" s="9" t="s">
        <v>431</v>
      </c>
      <c r="E125" s="9" t="s">
        <v>432</v>
      </c>
      <c r="F125" s="9" t="s">
        <v>15</v>
      </c>
      <c r="G125" s="5" t="s">
        <v>433</v>
      </c>
      <c r="H125" s="6" t="s">
        <v>24</v>
      </c>
      <c r="I125" s="13">
        <v>38</v>
      </c>
      <c r="J125" s="8" t="s">
        <v>434</v>
      </c>
      <c r="K125" s="14" t="str">
        <f>_xlfn.DISPIMG("ID_07794C885F5E477F94351EF8820DF9A0",1)</f>
        <v>=DISPIMG("ID_07794C885F5E477F94351EF8820DF9A0",1)</v>
      </c>
      <c r="L125" s="2"/>
      <c r="M125" s="2"/>
      <c r="N125" s="2"/>
      <c r="O125" s="2"/>
    </row>
    <row r="126" spans="1:15" s="1" customFormat="1" ht="45" customHeight="1">
      <c r="A126" s="5">
        <v>125</v>
      </c>
      <c r="B126" s="9" t="s">
        <v>419</v>
      </c>
      <c r="C126" s="9" t="s">
        <v>420</v>
      </c>
      <c r="D126" s="9" t="s">
        <v>435</v>
      </c>
      <c r="E126" s="9" t="s">
        <v>436</v>
      </c>
      <c r="F126" s="9" t="s">
        <v>15</v>
      </c>
      <c r="G126" s="5" t="s">
        <v>437</v>
      </c>
      <c r="H126" s="6" t="s">
        <v>195</v>
      </c>
      <c r="I126" s="13">
        <v>40</v>
      </c>
      <c r="J126" s="8" t="s">
        <v>438</v>
      </c>
      <c r="K126" s="14" t="str">
        <f>_xlfn.DISPIMG("ID_6A927BAEB44947EF935A7ADA0432B791",1)</f>
        <v>=DISPIMG("ID_6A927BAEB44947EF935A7ADA0432B791",1)</v>
      </c>
      <c r="L126" s="2"/>
      <c r="M126" s="2"/>
      <c r="N126" s="2"/>
      <c r="O126" s="2"/>
    </row>
    <row r="127" spans="1:15" s="1" customFormat="1" ht="45" customHeight="1">
      <c r="A127" s="5">
        <v>126</v>
      </c>
      <c r="B127" s="9" t="s">
        <v>11</v>
      </c>
      <c r="C127" s="9" t="s">
        <v>12</v>
      </c>
      <c r="D127" s="9" t="s">
        <v>439</v>
      </c>
      <c r="E127" s="9" t="s">
        <v>440</v>
      </c>
      <c r="F127" s="9" t="s">
        <v>441</v>
      </c>
      <c r="G127" s="5" t="s">
        <v>442</v>
      </c>
      <c r="H127" s="6" t="s">
        <v>24</v>
      </c>
      <c r="I127" s="7">
        <v>58</v>
      </c>
      <c r="J127" s="8" t="s">
        <v>443</v>
      </c>
      <c r="K127" s="9" t="str">
        <f>_xlfn.DISPIMG("ID_BBDAB1E894464BB3A6D095FE1C6B31B3",1)</f>
        <v>=DISPIMG("ID_BBDAB1E894464BB3A6D095FE1C6B31B3",1)</v>
      </c>
      <c r="L127" s="2"/>
      <c r="M127" s="2"/>
      <c r="N127" s="2"/>
      <c r="O127" s="2"/>
    </row>
    <row r="128" spans="1:15" s="1" customFormat="1" ht="45" customHeight="1">
      <c r="A128" s="5">
        <v>127</v>
      </c>
      <c r="B128" s="9" t="s">
        <v>11</v>
      </c>
      <c r="C128" s="9" t="s">
        <v>12</v>
      </c>
      <c r="D128" s="9" t="s">
        <v>444</v>
      </c>
      <c r="E128" s="9" t="s">
        <v>445</v>
      </c>
      <c r="F128" s="9" t="s">
        <v>441</v>
      </c>
      <c r="G128" s="5" t="s">
        <v>446</v>
      </c>
      <c r="H128" s="6" t="s">
        <v>46</v>
      </c>
      <c r="I128" s="7">
        <v>36</v>
      </c>
      <c r="J128" s="8" t="s">
        <v>447</v>
      </c>
      <c r="K128" s="9" t="str">
        <f>_xlfn.DISPIMG("ID_B903994C696C49F9AFAE9A5FE97BE3E1",1)</f>
        <v>=DISPIMG("ID_B903994C696C49F9AFAE9A5FE97BE3E1",1)</v>
      </c>
      <c r="L128" s="2"/>
      <c r="M128" s="2"/>
      <c r="N128" s="2"/>
      <c r="O128" s="2"/>
    </row>
    <row r="129" spans="1:15" s="1" customFormat="1" ht="45" customHeight="1">
      <c r="A129" s="5">
        <v>128</v>
      </c>
      <c r="B129" s="9" t="s">
        <v>11</v>
      </c>
      <c r="C129" s="9" t="s">
        <v>12</v>
      </c>
      <c r="D129" s="9" t="s">
        <v>448</v>
      </c>
      <c r="E129" s="9" t="s">
        <v>449</v>
      </c>
      <c r="F129" s="9" t="s">
        <v>441</v>
      </c>
      <c r="G129" s="5" t="s">
        <v>450</v>
      </c>
      <c r="H129" s="6" t="s">
        <v>46</v>
      </c>
      <c r="I129" s="7">
        <v>38.6</v>
      </c>
      <c r="J129" s="8" t="s">
        <v>451</v>
      </c>
      <c r="K129" s="9" t="str">
        <f>_xlfn.DISPIMG("ID_974DB45C0662449FB5DED2ED199FF971",1)</f>
        <v>=DISPIMG("ID_974DB45C0662449FB5DED2ED199FF971",1)</v>
      </c>
      <c r="L129" s="2"/>
      <c r="M129" s="2"/>
      <c r="N129" s="2"/>
      <c r="O129" s="2"/>
    </row>
    <row r="130" spans="1:15" s="1" customFormat="1" ht="45" customHeight="1">
      <c r="A130" s="5">
        <v>129</v>
      </c>
      <c r="B130" s="9" t="s">
        <v>89</v>
      </c>
      <c r="C130" s="9" t="s">
        <v>90</v>
      </c>
      <c r="D130" s="9" t="s">
        <v>452</v>
      </c>
      <c r="E130" s="9" t="s">
        <v>453</v>
      </c>
      <c r="F130" s="9" t="s">
        <v>441</v>
      </c>
      <c r="G130" s="5" t="s">
        <v>97</v>
      </c>
      <c r="H130" s="6" t="s">
        <v>93</v>
      </c>
      <c r="I130" s="11">
        <v>49</v>
      </c>
      <c r="J130" s="8" t="s">
        <v>454</v>
      </c>
      <c r="K130" s="12" t="str">
        <f>_xlfn.DISPIMG("ID_382CFD6E489543AF8470D67713495542",1)</f>
        <v>=DISPIMG("ID_382CFD6E489543AF8470D67713495542",1)</v>
      </c>
      <c r="L130" s="2"/>
      <c r="M130" s="2"/>
      <c r="N130" s="2"/>
      <c r="O130" s="2"/>
    </row>
    <row r="131" spans="1:15" s="1" customFormat="1" ht="45" customHeight="1">
      <c r="A131" s="5">
        <v>130</v>
      </c>
      <c r="B131" s="9" t="s">
        <v>89</v>
      </c>
      <c r="C131" s="9" t="s">
        <v>90</v>
      </c>
      <c r="D131" s="9" t="s">
        <v>455</v>
      </c>
      <c r="E131" s="9" t="s">
        <v>456</v>
      </c>
      <c r="F131" s="9" t="s">
        <v>441</v>
      </c>
      <c r="G131" s="5" t="s">
        <v>112</v>
      </c>
      <c r="H131" s="6" t="s">
        <v>93</v>
      </c>
      <c r="I131" s="11">
        <v>69</v>
      </c>
      <c r="J131" s="8" t="s">
        <v>457</v>
      </c>
      <c r="K131" s="12" t="str">
        <f>_xlfn.DISPIMG("ID_4E945E6ED8174C8193C14EE17F215D85",1)</f>
        <v>=DISPIMG("ID_4E945E6ED8174C8193C14EE17F215D85",1)</v>
      </c>
      <c r="L131" s="2"/>
      <c r="M131" s="2"/>
      <c r="N131" s="2"/>
      <c r="O131" s="2"/>
    </row>
    <row r="132" spans="1:15" s="1" customFormat="1" ht="45" customHeight="1">
      <c r="A132" s="5">
        <v>131</v>
      </c>
      <c r="B132" s="9" t="s">
        <v>89</v>
      </c>
      <c r="C132" s="9" t="s">
        <v>90</v>
      </c>
      <c r="D132" s="9" t="s">
        <v>458</v>
      </c>
      <c r="E132" s="9" t="s">
        <v>459</v>
      </c>
      <c r="F132" s="9" t="s">
        <v>441</v>
      </c>
      <c r="G132" s="5" t="s">
        <v>108</v>
      </c>
      <c r="H132" s="6" t="s">
        <v>247</v>
      </c>
      <c r="I132" s="11">
        <v>59</v>
      </c>
      <c r="J132" s="8" t="s">
        <v>460</v>
      </c>
      <c r="K132" s="9"/>
      <c r="L132" s="2"/>
      <c r="M132" s="2"/>
      <c r="N132" s="2"/>
      <c r="O132" s="2"/>
    </row>
    <row r="133" spans="1:15" s="1" customFormat="1" ht="45" customHeight="1">
      <c r="A133" s="5">
        <v>132</v>
      </c>
      <c r="B133" s="9" t="s">
        <v>89</v>
      </c>
      <c r="C133" s="9" t="s">
        <v>90</v>
      </c>
      <c r="D133" s="9" t="s">
        <v>461</v>
      </c>
      <c r="E133" s="9" t="s">
        <v>462</v>
      </c>
      <c r="F133" s="9" t="s">
        <v>441</v>
      </c>
      <c r="G133" s="5" t="s">
        <v>108</v>
      </c>
      <c r="H133" s="6" t="s">
        <v>463</v>
      </c>
      <c r="I133" s="11">
        <v>79</v>
      </c>
      <c r="J133" s="8" t="s">
        <v>464</v>
      </c>
      <c r="K133" s="9"/>
      <c r="L133" s="2"/>
      <c r="M133" s="2"/>
      <c r="N133" s="2"/>
      <c r="O133" s="2"/>
    </row>
    <row r="134" spans="1:15" s="1" customFormat="1" ht="45" customHeight="1">
      <c r="A134" s="5">
        <v>133</v>
      </c>
      <c r="B134" s="9" t="s">
        <v>11</v>
      </c>
      <c r="C134" s="9" t="s">
        <v>12</v>
      </c>
      <c r="D134" s="9" t="s">
        <v>465</v>
      </c>
      <c r="E134" s="9" t="s">
        <v>466</v>
      </c>
      <c r="F134" s="9" t="s">
        <v>467</v>
      </c>
      <c r="G134" s="5" t="s">
        <v>77</v>
      </c>
      <c r="H134" s="10" t="s">
        <v>50</v>
      </c>
      <c r="I134" s="7">
        <v>49</v>
      </c>
      <c r="J134" s="8" t="s">
        <v>468</v>
      </c>
      <c r="K134" s="9" t="str">
        <f>_xlfn.DISPIMG("ID_7950B978C6254C97B572138AE57F1DAA",1)</f>
        <v>=DISPIMG("ID_7950B978C6254C97B572138AE57F1DAA",1)</v>
      </c>
      <c r="L134" s="2"/>
      <c r="M134" s="2"/>
      <c r="N134" s="2"/>
      <c r="O134" s="2"/>
    </row>
    <row r="135" spans="1:15" s="1" customFormat="1" ht="45" customHeight="1">
      <c r="A135" s="5">
        <v>134</v>
      </c>
      <c r="B135" s="9" t="s">
        <v>11</v>
      </c>
      <c r="C135" s="9" t="s">
        <v>12</v>
      </c>
      <c r="D135" s="9" t="s">
        <v>469</v>
      </c>
      <c r="E135" s="9" t="s">
        <v>470</v>
      </c>
      <c r="F135" s="9" t="s">
        <v>467</v>
      </c>
      <c r="G135" s="5" t="s">
        <v>77</v>
      </c>
      <c r="H135" s="10" t="s">
        <v>50</v>
      </c>
      <c r="I135" s="7">
        <v>49</v>
      </c>
      <c r="J135" s="8" t="s">
        <v>471</v>
      </c>
      <c r="K135" s="9" t="str">
        <f>_xlfn.DISPIMG("ID_0ADAAE6ABAD44F4AA821E3CE1F43DDAE",1)</f>
        <v>=DISPIMG("ID_0ADAAE6ABAD44F4AA821E3CE1F43DDAE",1)</v>
      </c>
      <c r="L135" s="2"/>
      <c r="M135" s="2"/>
      <c r="N135" s="2"/>
      <c r="O135" s="2"/>
    </row>
    <row r="136" spans="1:15" s="1" customFormat="1" ht="45" customHeight="1">
      <c r="A136" s="5">
        <v>135</v>
      </c>
      <c r="B136" s="9" t="s">
        <v>11</v>
      </c>
      <c r="C136" s="9" t="s">
        <v>12</v>
      </c>
      <c r="D136" s="9" t="s">
        <v>472</v>
      </c>
      <c r="E136" s="9" t="s">
        <v>473</v>
      </c>
      <c r="F136" s="9" t="s">
        <v>467</v>
      </c>
      <c r="G136" s="5" t="s">
        <v>474</v>
      </c>
      <c r="H136" s="10" t="s">
        <v>46</v>
      </c>
      <c r="I136" s="7">
        <v>39</v>
      </c>
      <c r="J136" s="8" t="s">
        <v>475</v>
      </c>
      <c r="K136" s="9" t="str">
        <f>_xlfn.DISPIMG("ID_3042F8449074485B95F49B65F1C06020",1)</f>
        <v>=DISPIMG("ID_3042F8449074485B95F49B65F1C06020",1)</v>
      </c>
      <c r="L136" s="2"/>
      <c r="M136" s="2"/>
      <c r="N136" s="2"/>
      <c r="O136" s="2"/>
    </row>
    <row r="137" spans="1:15" s="1" customFormat="1" ht="45" customHeight="1">
      <c r="A137" s="5">
        <v>136</v>
      </c>
      <c r="B137" s="9" t="s">
        <v>11</v>
      </c>
      <c r="C137" s="9" t="s">
        <v>12</v>
      </c>
      <c r="D137" s="9" t="s">
        <v>476</v>
      </c>
      <c r="E137" s="9" t="s">
        <v>477</v>
      </c>
      <c r="F137" s="9" t="s">
        <v>467</v>
      </c>
      <c r="G137" s="5" t="s">
        <v>474</v>
      </c>
      <c r="H137" s="10" t="s">
        <v>46</v>
      </c>
      <c r="I137" s="7">
        <v>38</v>
      </c>
      <c r="J137" s="8" t="s">
        <v>478</v>
      </c>
      <c r="K137" s="9" t="str">
        <f>_xlfn.DISPIMG("ID_DB24DE0C95E04C8D9DE79FFCDC200634",1)</f>
        <v>=DISPIMG("ID_DB24DE0C95E04C8D9DE79FFCDC200634",1)</v>
      </c>
      <c r="L137" s="2"/>
      <c r="M137" s="2"/>
      <c r="N137" s="2"/>
      <c r="O137" s="2"/>
    </row>
    <row r="138" spans="1:15" s="1" customFormat="1" ht="45" customHeight="1">
      <c r="A138" s="5">
        <v>137</v>
      </c>
      <c r="B138" s="9" t="s">
        <v>11</v>
      </c>
      <c r="C138" s="9" t="s">
        <v>12</v>
      </c>
      <c r="D138" s="9" t="s">
        <v>479</v>
      </c>
      <c r="E138" s="9" t="s">
        <v>480</v>
      </c>
      <c r="F138" s="9" t="s">
        <v>467</v>
      </c>
      <c r="G138" s="5" t="s">
        <v>474</v>
      </c>
      <c r="H138" s="10">
        <v>45536</v>
      </c>
      <c r="I138" s="7">
        <v>48</v>
      </c>
      <c r="J138" s="8" t="s">
        <v>481</v>
      </c>
      <c r="K138" s="9" t="str">
        <f>_xlfn.DISPIMG("ID_D1B6411A3A66404880DC319966A419B2",1)</f>
        <v>=DISPIMG("ID_D1B6411A3A66404880DC319966A419B2",1)</v>
      </c>
      <c r="L138" s="2"/>
      <c r="M138" s="2"/>
      <c r="N138" s="2"/>
      <c r="O138" s="2"/>
    </row>
    <row r="139" spans="1:15" s="1" customFormat="1" ht="45" customHeight="1">
      <c r="A139" s="5">
        <v>138</v>
      </c>
      <c r="B139" s="9" t="s">
        <v>11</v>
      </c>
      <c r="C139" s="9" t="s">
        <v>12</v>
      </c>
      <c r="D139" s="9" t="s">
        <v>482</v>
      </c>
      <c r="E139" s="9" t="s">
        <v>483</v>
      </c>
      <c r="F139" s="9" t="s">
        <v>467</v>
      </c>
      <c r="G139" s="5" t="s">
        <v>45</v>
      </c>
      <c r="H139" s="10" t="s">
        <v>46</v>
      </c>
      <c r="I139" s="7">
        <v>39.9</v>
      </c>
      <c r="J139" s="8" t="s">
        <v>484</v>
      </c>
      <c r="K139" s="9" t="str">
        <f>_xlfn.DISPIMG("ID_02EFCE76678045E8870CCEFF70AD9910",1)</f>
        <v>=DISPIMG("ID_02EFCE76678045E8870CCEFF70AD9910",1)</v>
      </c>
      <c r="L139" s="2"/>
      <c r="M139" s="2"/>
      <c r="N139" s="2"/>
      <c r="O139" s="2"/>
    </row>
    <row r="140" spans="1:15" s="1" customFormat="1" ht="45" customHeight="1">
      <c r="A140" s="5">
        <v>139</v>
      </c>
      <c r="B140" s="9" t="s">
        <v>485</v>
      </c>
      <c r="C140" s="9" t="s">
        <v>486</v>
      </c>
      <c r="D140" s="9" t="s">
        <v>487</v>
      </c>
      <c r="E140" s="9" t="s">
        <v>488</v>
      </c>
      <c r="F140" s="9" t="s">
        <v>467</v>
      </c>
      <c r="G140" s="5" t="s">
        <v>489</v>
      </c>
      <c r="H140" s="6" t="s">
        <v>490</v>
      </c>
      <c r="I140" s="13">
        <v>50</v>
      </c>
      <c r="J140" s="8" t="s">
        <v>491</v>
      </c>
      <c r="K140" s="14" t="str">
        <f>_xlfn.DISPIMG("ID_B9F4703FBA5D4659BCC7485330E84958",1)</f>
        <v>=DISPIMG("ID_B9F4703FBA5D4659BCC7485330E84958",1)</v>
      </c>
      <c r="L140" s="2"/>
      <c r="M140" s="2"/>
      <c r="N140" s="2"/>
      <c r="O140" s="2"/>
    </row>
    <row r="141" spans="1:15" s="1" customFormat="1" ht="45" customHeight="1">
      <c r="A141" s="5">
        <v>140</v>
      </c>
      <c r="B141" s="9" t="s">
        <v>11</v>
      </c>
      <c r="C141" s="9" t="s">
        <v>12</v>
      </c>
      <c r="D141" s="9" t="s">
        <v>492</v>
      </c>
      <c r="E141" s="9" t="s">
        <v>493</v>
      </c>
      <c r="F141" s="9" t="s">
        <v>494</v>
      </c>
      <c r="G141" s="5" t="s">
        <v>45</v>
      </c>
      <c r="H141" s="10" t="s">
        <v>50</v>
      </c>
      <c r="I141" s="7">
        <v>49</v>
      </c>
      <c r="J141" s="8" t="s">
        <v>495</v>
      </c>
      <c r="K141" s="9" t="str">
        <f>_xlfn.DISPIMG("ID_1DCD7E466E2F41269D2C065EED37890F",1)</f>
        <v>=DISPIMG("ID_1DCD7E466E2F41269D2C065EED37890F",1)</v>
      </c>
      <c r="L141" s="2"/>
      <c r="M141" s="2"/>
      <c r="N141" s="2"/>
      <c r="O141" s="2"/>
    </row>
    <row r="142" spans="1:15" s="1" customFormat="1" ht="45" customHeight="1">
      <c r="A142" s="5">
        <v>141</v>
      </c>
      <c r="B142" s="9" t="s">
        <v>11</v>
      </c>
      <c r="C142" s="9" t="s">
        <v>12</v>
      </c>
      <c r="D142" s="9" t="s">
        <v>496</v>
      </c>
      <c r="E142" s="9" t="s">
        <v>497</v>
      </c>
      <c r="F142" s="9" t="s">
        <v>494</v>
      </c>
      <c r="G142" s="5" t="s">
        <v>45</v>
      </c>
      <c r="H142" s="10" t="s">
        <v>46</v>
      </c>
      <c r="I142" s="7">
        <v>39.799999999999997</v>
      </c>
      <c r="J142" s="8" t="s">
        <v>498</v>
      </c>
      <c r="K142" s="9" t="str">
        <f>_xlfn.DISPIMG("ID_2BBC2860B0AA4B838B25C93227885C98",1)</f>
        <v>=DISPIMG("ID_2BBC2860B0AA4B838B25C93227885C98",1)</v>
      </c>
      <c r="L142" s="2"/>
      <c r="M142" s="2"/>
      <c r="N142" s="2"/>
      <c r="O142" s="2"/>
    </row>
    <row r="143" spans="1:15" s="1" customFormat="1" ht="45" customHeight="1">
      <c r="A143" s="5">
        <v>142</v>
      </c>
      <c r="B143" s="9" t="s">
        <v>11</v>
      </c>
      <c r="C143" s="9" t="s">
        <v>12</v>
      </c>
      <c r="D143" s="9" t="s">
        <v>499</v>
      </c>
      <c r="E143" s="9" t="s">
        <v>500</v>
      </c>
      <c r="F143" s="9" t="s">
        <v>494</v>
      </c>
      <c r="G143" s="5" t="s">
        <v>45</v>
      </c>
      <c r="H143" s="10" t="s">
        <v>50</v>
      </c>
      <c r="I143" s="7">
        <v>48</v>
      </c>
      <c r="J143" s="8" t="s">
        <v>501</v>
      </c>
      <c r="K143" s="9" t="str">
        <f>_xlfn.DISPIMG("ID_D6C9F7A672A54E0D84183105A63804CC",1)</f>
        <v>=DISPIMG("ID_D6C9F7A672A54E0D84183105A63804CC",1)</v>
      </c>
      <c r="L143" s="2"/>
      <c r="M143" s="2"/>
      <c r="N143" s="2"/>
      <c r="O143" s="2"/>
    </row>
    <row r="144" spans="1:15" s="1" customFormat="1" ht="45" customHeight="1">
      <c r="A144" s="5">
        <v>143</v>
      </c>
      <c r="B144" s="9" t="s">
        <v>11</v>
      </c>
      <c r="C144" s="9" t="s">
        <v>12</v>
      </c>
      <c r="D144" s="9" t="s">
        <v>502</v>
      </c>
      <c r="E144" s="9" t="s">
        <v>503</v>
      </c>
      <c r="F144" s="9" t="s">
        <v>494</v>
      </c>
      <c r="G144" s="5" t="s">
        <v>45</v>
      </c>
      <c r="H144" s="10" t="s">
        <v>17</v>
      </c>
      <c r="I144" s="7">
        <v>35</v>
      </c>
      <c r="J144" s="8" t="s">
        <v>504</v>
      </c>
      <c r="K144" s="9" t="str">
        <f>_xlfn.DISPIMG("ID_6FD07D35362F464A9A65AFCBD355E2F5",1)</f>
        <v>=DISPIMG("ID_6FD07D35362F464A9A65AFCBD355E2F5",1)</v>
      </c>
      <c r="L144" s="2"/>
      <c r="M144" s="2"/>
      <c r="N144" s="2"/>
      <c r="O144" s="2"/>
    </row>
    <row r="145" spans="1:15" s="1" customFormat="1" ht="45" customHeight="1">
      <c r="A145" s="5">
        <v>144</v>
      </c>
      <c r="B145" s="9" t="s">
        <v>11</v>
      </c>
      <c r="C145" s="9" t="s">
        <v>12</v>
      </c>
      <c r="D145" s="9" t="s">
        <v>505</v>
      </c>
      <c r="E145" s="9" t="s">
        <v>506</v>
      </c>
      <c r="F145" s="9" t="s">
        <v>494</v>
      </c>
      <c r="G145" s="5" t="s">
        <v>45</v>
      </c>
      <c r="H145" s="10" t="s">
        <v>17</v>
      </c>
      <c r="I145" s="7">
        <v>59</v>
      </c>
      <c r="J145" s="8" t="s">
        <v>507</v>
      </c>
      <c r="K145" s="9" t="str">
        <f>_xlfn.DISPIMG("ID_4D32814475F04DE1ABDE7258DD01DCBC",1)</f>
        <v>=DISPIMG("ID_4D32814475F04DE1ABDE7258DD01DCBC",1)</v>
      </c>
      <c r="L145" s="2"/>
      <c r="M145" s="2"/>
      <c r="N145" s="2"/>
      <c r="O145" s="2"/>
    </row>
    <row r="146" spans="1:15" s="1" customFormat="1" ht="45" customHeight="1">
      <c r="A146" s="5">
        <v>145</v>
      </c>
      <c r="B146" s="9" t="s">
        <v>11</v>
      </c>
      <c r="C146" s="9" t="s">
        <v>12</v>
      </c>
      <c r="D146" s="9" t="s">
        <v>508</v>
      </c>
      <c r="E146" s="9" t="s">
        <v>509</v>
      </c>
      <c r="F146" s="9" t="s">
        <v>494</v>
      </c>
      <c r="G146" s="5" t="s">
        <v>45</v>
      </c>
      <c r="H146" s="10" t="s">
        <v>50</v>
      </c>
      <c r="I146" s="7">
        <v>34</v>
      </c>
      <c r="J146" s="8" t="s">
        <v>510</v>
      </c>
      <c r="K146" s="9" t="str">
        <f>_xlfn.DISPIMG("ID_AC5EEE6A6D59448F8DEDE649967459EA",1)</f>
        <v>=DISPIMG("ID_AC5EEE6A6D59448F8DEDE649967459EA",1)</v>
      </c>
      <c r="L146" s="2"/>
      <c r="M146" s="2"/>
      <c r="N146" s="2"/>
      <c r="O146" s="2"/>
    </row>
    <row r="147" spans="1:15" s="1" customFormat="1" ht="45" customHeight="1">
      <c r="A147" s="5">
        <v>146</v>
      </c>
      <c r="B147" s="9" t="s">
        <v>11</v>
      </c>
      <c r="C147" s="9" t="s">
        <v>12</v>
      </c>
      <c r="D147" s="9" t="s">
        <v>511</v>
      </c>
      <c r="E147" s="9" t="s">
        <v>512</v>
      </c>
      <c r="F147" s="9" t="s">
        <v>494</v>
      </c>
      <c r="G147" s="5" t="s">
        <v>45</v>
      </c>
      <c r="H147" s="10" t="s">
        <v>50</v>
      </c>
      <c r="I147" s="7">
        <v>48</v>
      </c>
      <c r="J147" s="8" t="s">
        <v>513</v>
      </c>
      <c r="K147" s="9" t="str">
        <f>_xlfn.DISPIMG("ID_0AD9968DDB3D4F86B4DC0740D204EBF4",1)</f>
        <v>=DISPIMG("ID_0AD9968DDB3D4F86B4DC0740D204EBF4",1)</v>
      </c>
      <c r="L147" s="2"/>
      <c r="M147" s="2"/>
      <c r="N147" s="2"/>
      <c r="O147" s="2"/>
    </row>
    <row r="148" spans="1:15" s="1" customFormat="1" ht="45" customHeight="1">
      <c r="A148" s="5">
        <v>147</v>
      </c>
      <c r="B148" s="9" t="s">
        <v>11</v>
      </c>
      <c r="C148" s="9" t="s">
        <v>12</v>
      </c>
      <c r="D148" s="9" t="s">
        <v>514</v>
      </c>
      <c r="E148" s="9" t="s">
        <v>515</v>
      </c>
      <c r="F148" s="9" t="s">
        <v>494</v>
      </c>
      <c r="G148" s="5" t="s">
        <v>45</v>
      </c>
      <c r="H148" s="10" t="s">
        <v>50</v>
      </c>
      <c r="I148" s="7">
        <v>22</v>
      </c>
      <c r="J148" s="8" t="s">
        <v>516</v>
      </c>
      <c r="K148" s="9" t="str">
        <f>_xlfn.DISPIMG("ID_C3DA6287D5334912B860360441179F73",1)</f>
        <v>=DISPIMG("ID_C3DA6287D5334912B860360441179F73",1)</v>
      </c>
      <c r="L148" s="2"/>
      <c r="M148" s="2"/>
      <c r="N148" s="2"/>
      <c r="O148" s="2"/>
    </row>
    <row r="149" spans="1:15" s="1" customFormat="1" ht="45" customHeight="1">
      <c r="A149" s="5">
        <v>148</v>
      </c>
      <c r="B149" s="9" t="s">
        <v>11</v>
      </c>
      <c r="C149" s="9" t="s">
        <v>12</v>
      </c>
      <c r="D149" s="9" t="s">
        <v>517</v>
      </c>
      <c r="E149" s="9" t="s">
        <v>518</v>
      </c>
      <c r="F149" s="9" t="s">
        <v>494</v>
      </c>
      <c r="G149" s="5" t="s">
        <v>45</v>
      </c>
      <c r="H149" s="10" t="s">
        <v>50</v>
      </c>
      <c r="I149" s="7">
        <v>52</v>
      </c>
      <c r="J149" s="8" t="s">
        <v>519</v>
      </c>
      <c r="K149" s="9" t="str">
        <f>_xlfn.DISPIMG("ID_0FAF8089BF4346AB9D21830BA7FDDFBC",1)</f>
        <v>=DISPIMG("ID_0FAF8089BF4346AB9D21830BA7FDDFBC",1)</v>
      </c>
      <c r="L149" s="2"/>
      <c r="M149" s="2"/>
      <c r="N149" s="2"/>
      <c r="O149" s="2"/>
    </row>
    <row r="150" spans="1:15" s="1" customFormat="1" ht="45" customHeight="1">
      <c r="A150" s="5">
        <v>149</v>
      </c>
      <c r="B150" s="9" t="s">
        <v>11</v>
      </c>
      <c r="C150" s="9" t="s">
        <v>12</v>
      </c>
      <c r="D150" s="9" t="s">
        <v>520</v>
      </c>
      <c r="E150" s="9" t="s">
        <v>521</v>
      </c>
      <c r="F150" s="9" t="s">
        <v>494</v>
      </c>
      <c r="G150" s="5" t="s">
        <v>45</v>
      </c>
      <c r="H150" s="10" t="s">
        <v>50</v>
      </c>
      <c r="I150" s="7">
        <v>60</v>
      </c>
      <c r="J150" s="8" t="s">
        <v>522</v>
      </c>
      <c r="K150" s="9" t="str">
        <f>_xlfn.DISPIMG("ID_9DD20B1F4EC840339915E70322FD6783",1)</f>
        <v>=DISPIMG("ID_9DD20B1F4EC840339915E70322FD6783",1)</v>
      </c>
      <c r="L150" s="2"/>
      <c r="M150" s="2"/>
      <c r="N150" s="2"/>
      <c r="O150" s="2"/>
    </row>
    <row r="151" spans="1:15" s="1" customFormat="1" ht="45" customHeight="1">
      <c r="A151" s="5">
        <v>150</v>
      </c>
      <c r="B151" s="9" t="s">
        <v>11</v>
      </c>
      <c r="C151" s="9" t="s">
        <v>12</v>
      </c>
      <c r="D151" s="9" t="s">
        <v>523</v>
      </c>
      <c r="E151" s="9" t="s">
        <v>524</v>
      </c>
      <c r="F151" s="9" t="s">
        <v>494</v>
      </c>
      <c r="G151" s="5" t="s">
        <v>45</v>
      </c>
      <c r="H151" s="10" t="s">
        <v>50</v>
      </c>
      <c r="I151" s="7">
        <v>40</v>
      </c>
      <c r="J151" s="8" t="s">
        <v>525</v>
      </c>
      <c r="K151" s="9" t="str">
        <f>_xlfn.DISPIMG("ID_8E18897F18674CF58305211155AA4A09",1)</f>
        <v>=DISPIMG("ID_8E18897F18674CF58305211155AA4A09",1)</v>
      </c>
      <c r="L151" s="2"/>
      <c r="M151" s="2"/>
      <c r="N151" s="2"/>
      <c r="O151" s="2"/>
    </row>
    <row r="152" spans="1:15" s="1" customFormat="1" ht="45" customHeight="1">
      <c r="A152" s="5">
        <v>151</v>
      </c>
      <c r="B152" s="9" t="s">
        <v>11</v>
      </c>
      <c r="C152" s="9" t="s">
        <v>12</v>
      </c>
      <c r="D152" s="9" t="s">
        <v>526</v>
      </c>
      <c r="E152" s="9" t="s">
        <v>527</v>
      </c>
      <c r="F152" s="9" t="s">
        <v>494</v>
      </c>
      <c r="G152" s="5" t="s">
        <v>474</v>
      </c>
      <c r="H152" s="10" t="s">
        <v>50</v>
      </c>
      <c r="I152" s="7">
        <v>55</v>
      </c>
      <c r="J152" s="8" t="s">
        <v>528</v>
      </c>
      <c r="K152" s="9" t="str">
        <f>_xlfn.DISPIMG("ID_198C91FAC90545508D336449336DE24D",1)</f>
        <v>=DISPIMG("ID_198C91FAC90545508D336449336DE24D",1)</v>
      </c>
      <c r="L152" s="2"/>
      <c r="M152" s="2"/>
      <c r="N152" s="2"/>
      <c r="O152" s="2"/>
    </row>
    <row r="153" spans="1:15" s="1" customFormat="1" ht="45" customHeight="1">
      <c r="A153" s="5">
        <v>152</v>
      </c>
      <c r="B153" s="9" t="s">
        <v>11</v>
      </c>
      <c r="C153" s="9" t="s">
        <v>12</v>
      </c>
      <c r="D153" s="9" t="s">
        <v>529</v>
      </c>
      <c r="E153" s="9" t="s">
        <v>530</v>
      </c>
      <c r="F153" s="9" t="s">
        <v>494</v>
      </c>
      <c r="G153" s="5" t="s">
        <v>474</v>
      </c>
      <c r="H153" s="10" t="s">
        <v>50</v>
      </c>
      <c r="I153" s="7">
        <v>49</v>
      </c>
      <c r="J153" s="8" t="s">
        <v>531</v>
      </c>
      <c r="K153" s="9" t="str">
        <f>_xlfn.DISPIMG("ID_EBD97A4B194F4B03BF6D3A0DEAD73445",1)</f>
        <v>=DISPIMG("ID_EBD97A4B194F4B03BF6D3A0DEAD73445",1)</v>
      </c>
      <c r="L153" s="2"/>
      <c r="M153" s="2"/>
      <c r="N153" s="2"/>
      <c r="O153" s="2"/>
    </row>
    <row r="154" spans="1:15" s="1" customFormat="1" ht="45" customHeight="1">
      <c r="A154" s="5">
        <v>153</v>
      </c>
      <c r="B154" s="9" t="s">
        <v>11</v>
      </c>
      <c r="C154" s="9" t="s">
        <v>12</v>
      </c>
      <c r="D154" s="9" t="s">
        <v>532</v>
      </c>
      <c r="E154" s="9" t="s">
        <v>533</v>
      </c>
      <c r="F154" s="9" t="s">
        <v>494</v>
      </c>
      <c r="G154" s="5" t="s">
        <v>474</v>
      </c>
      <c r="H154" s="10" t="s">
        <v>50</v>
      </c>
      <c r="I154" s="7">
        <v>68</v>
      </c>
      <c r="J154" s="8" t="s">
        <v>534</v>
      </c>
      <c r="K154" s="9" t="str">
        <f>_xlfn.DISPIMG("ID_3E41D0E50D334EDEA11D87D1F1902052",1)</f>
        <v>=DISPIMG("ID_3E41D0E50D334EDEA11D87D1F1902052",1)</v>
      </c>
      <c r="L154" s="2"/>
      <c r="M154" s="2"/>
      <c r="N154" s="2"/>
      <c r="O154" s="2"/>
    </row>
    <row r="155" spans="1:15" s="1" customFormat="1" ht="45" customHeight="1">
      <c r="A155" s="5">
        <v>154</v>
      </c>
      <c r="B155" s="9" t="s">
        <v>11</v>
      </c>
      <c r="C155" s="9" t="s">
        <v>12</v>
      </c>
      <c r="D155" s="9" t="s">
        <v>535</v>
      </c>
      <c r="E155" s="9" t="s">
        <v>536</v>
      </c>
      <c r="F155" s="9" t="s">
        <v>494</v>
      </c>
      <c r="G155" s="5" t="s">
        <v>474</v>
      </c>
      <c r="H155" s="10" t="s">
        <v>50</v>
      </c>
      <c r="I155" s="7">
        <v>30</v>
      </c>
      <c r="J155" s="8" t="s">
        <v>537</v>
      </c>
      <c r="K155" s="9" t="str">
        <f>_xlfn.DISPIMG("ID_5BEDE423E40B41AF9B4338C5717A67D0",1)</f>
        <v>=DISPIMG("ID_5BEDE423E40B41AF9B4338C5717A67D0",1)</v>
      </c>
      <c r="L155" s="2"/>
      <c r="M155" s="2"/>
      <c r="N155" s="2"/>
      <c r="O155" s="2"/>
    </row>
    <row r="156" spans="1:15" s="1" customFormat="1" ht="45" customHeight="1">
      <c r="A156" s="5">
        <v>155</v>
      </c>
      <c r="B156" s="9" t="s">
        <v>11</v>
      </c>
      <c r="C156" s="9" t="s">
        <v>12</v>
      </c>
      <c r="D156" s="9" t="s">
        <v>538</v>
      </c>
      <c r="E156" s="9" t="s">
        <v>539</v>
      </c>
      <c r="F156" s="9" t="s">
        <v>494</v>
      </c>
      <c r="G156" s="5" t="s">
        <v>474</v>
      </c>
      <c r="H156" s="10" t="s">
        <v>50</v>
      </c>
      <c r="I156" s="7">
        <v>45</v>
      </c>
      <c r="J156" s="8" t="s">
        <v>540</v>
      </c>
      <c r="K156" s="9" t="str">
        <f>_xlfn.DISPIMG("ID_B360A66F5A4141AAB293FF57E4E7CDD5",1)</f>
        <v>=DISPIMG("ID_B360A66F5A4141AAB293FF57E4E7CDD5",1)</v>
      </c>
      <c r="L156" s="2"/>
      <c r="M156" s="2"/>
      <c r="N156" s="2"/>
      <c r="O156" s="2"/>
    </row>
    <row r="157" spans="1:15" s="1" customFormat="1" ht="45" customHeight="1">
      <c r="A157" s="5">
        <v>156</v>
      </c>
      <c r="B157" s="9" t="s">
        <v>11</v>
      </c>
      <c r="C157" s="9" t="s">
        <v>12</v>
      </c>
      <c r="D157" s="9" t="s">
        <v>541</v>
      </c>
      <c r="E157" s="9" t="s">
        <v>542</v>
      </c>
      <c r="F157" s="9" t="s">
        <v>543</v>
      </c>
      <c r="G157" s="5" t="s">
        <v>544</v>
      </c>
      <c r="H157" s="10"/>
      <c r="I157" s="7">
        <v>35</v>
      </c>
      <c r="J157" s="8" t="s">
        <v>545</v>
      </c>
      <c r="K157" s="9"/>
      <c r="L157" s="2"/>
      <c r="M157" s="2"/>
      <c r="N157" s="2"/>
      <c r="O157" s="2"/>
    </row>
    <row r="158" spans="1:15" s="1" customFormat="1" ht="45" customHeight="1">
      <c r="A158" s="5">
        <v>157</v>
      </c>
      <c r="B158" s="9" t="s">
        <v>11</v>
      </c>
      <c r="C158" s="9" t="s">
        <v>12</v>
      </c>
      <c r="D158" s="9" t="s">
        <v>546</v>
      </c>
      <c r="E158" s="9" t="s">
        <v>547</v>
      </c>
      <c r="F158" s="9" t="s">
        <v>543</v>
      </c>
      <c r="G158" s="5" t="s">
        <v>544</v>
      </c>
      <c r="H158" s="6" t="s">
        <v>195</v>
      </c>
      <c r="I158" s="7">
        <v>42</v>
      </c>
      <c r="J158" s="8" t="s">
        <v>548</v>
      </c>
      <c r="K158" s="9"/>
      <c r="L158" s="2"/>
      <c r="M158" s="2"/>
      <c r="N158" s="2"/>
      <c r="O158" s="2"/>
    </row>
    <row r="159" spans="1:15" s="1" customFormat="1" ht="45" customHeight="1">
      <c r="A159" s="5">
        <v>158</v>
      </c>
      <c r="B159" s="9" t="s">
        <v>11</v>
      </c>
      <c r="C159" s="9" t="s">
        <v>12</v>
      </c>
      <c r="D159" s="15" t="s">
        <v>549</v>
      </c>
      <c r="E159" s="15" t="s">
        <v>550</v>
      </c>
      <c r="F159" s="9" t="s">
        <v>543</v>
      </c>
      <c r="G159" s="5" t="s">
        <v>544</v>
      </c>
      <c r="H159" s="10"/>
      <c r="I159" s="7" t="s">
        <v>34</v>
      </c>
      <c r="J159" s="8" t="s">
        <v>34</v>
      </c>
      <c r="K159" s="9"/>
      <c r="L159" s="2"/>
      <c r="M159" s="2"/>
      <c r="N159" s="2"/>
      <c r="O159" s="2"/>
    </row>
    <row r="160" spans="1:15" s="1" customFormat="1" ht="45" customHeight="1">
      <c r="A160" s="5">
        <v>159</v>
      </c>
      <c r="B160" s="9" t="s">
        <v>11</v>
      </c>
      <c r="C160" s="9" t="s">
        <v>12</v>
      </c>
      <c r="D160" s="15" t="s">
        <v>551</v>
      </c>
      <c r="E160" s="15" t="s">
        <v>552</v>
      </c>
      <c r="F160" s="9" t="s">
        <v>543</v>
      </c>
      <c r="G160" s="5" t="s">
        <v>544</v>
      </c>
      <c r="H160" s="10"/>
      <c r="I160" s="7" t="s">
        <v>34</v>
      </c>
      <c r="J160" s="8" t="s">
        <v>34</v>
      </c>
      <c r="K160" s="9"/>
      <c r="L160" s="2"/>
      <c r="M160" s="2"/>
      <c r="N160" s="2"/>
      <c r="O160" s="2"/>
    </row>
    <row r="161" spans="1:15" s="1" customFormat="1" ht="45" customHeight="1">
      <c r="A161" s="5">
        <v>160</v>
      </c>
      <c r="B161" s="9" t="s">
        <v>11</v>
      </c>
      <c r="C161" s="9" t="s">
        <v>12</v>
      </c>
      <c r="D161" s="15" t="s">
        <v>553</v>
      </c>
      <c r="E161" s="15" t="s">
        <v>554</v>
      </c>
      <c r="F161" s="9" t="s">
        <v>543</v>
      </c>
      <c r="G161" s="5" t="s">
        <v>544</v>
      </c>
      <c r="H161" s="10"/>
      <c r="I161" s="7" t="s">
        <v>34</v>
      </c>
      <c r="J161" s="8" t="s">
        <v>34</v>
      </c>
      <c r="K161" s="9"/>
      <c r="L161" s="2"/>
      <c r="M161" s="2"/>
      <c r="N161" s="2"/>
      <c r="O161" s="2"/>
    </row>
    <row r="162" spans="1:15" s="1" customFormat="1" ht="45" customHeight="1">
      <c r="A162" s="5">
        <v>161</v>
      </c>
      <c r="B162" s="9" t="s">
        <v>11</v>
      </c>
      <c r="C162" s="9" t="s">
        <v>12</v>
      </c>
      <c r="D162" s="9" t="s">
        <v>555</v>
      </c>
      <c r="E162" s="9" t="s">
        <v>556</v>
      </c>
      <c r="F162" s="9" t="s">
        <v>543</v>
      </c>
      <c r="G162" s="5" t="s">
        <v>544</v>
      </c>
      <c r="H162" s="10"/>
      <c r="I162" s="7" t="s">
        <v>34</v>
      </c>
      <c r="J162" s="8" t="s">
        <v>34</v>
      </c>
      <c r="K162" s="9"/>
      <c r="L162" s="2"/>
      <c r="M162" s="2"/>
      <c r="N162" s="2"/>
      <c r="O162" s="2"/>
    </row>
    <row r="163" spans="1:15" s="1" customFormat="1" ht="45" customHeight="1">
      <c r="A163" s="5">
        <v>162</v>
      </c>
      <c r="B163" s="9" t="s">
        <v>11</v>
      </c>
      <c r="C163" s="9" t="s">
        <v>12</v>
      </c>
      <c r="D163" s="9" t="s">
        <v>557</v>
      </c>
      <c r="E163" s="9" t="s">
        <v>558</v>
      </c>
      <c r="F163" s="9" t="s">
        <v>543</v>
      </c>
      <c r="G163" s="5" t="s">
        <v>544</v>
      </c>
      <c r="H163" s="6" t="s">
        <v>24</v>
      </c>
      <c r="I163" s="7">
        <v>46</v>
      </c>
      <c r="J163" s="8" t="s">
        <v>559</v>
      </c>
      <c r="K163" s="9"/>
      <c r="L163" s="2"/>
      <c r="M163" s="2"/>
      <c r="N163" s="2"/>
      <c r="O163" s="2"/>
    </row>
    <row r="164" spans="1:15" s="1" customFormat="1" ht="45" customHeight="1">
      <c r="A164" s="5">
        <v>163</v>
      </c>
      <c r="B164" s="9" t="s">
        <v>11</v>
      </c>
      <c r="C164" s="9" t="s">
        <v>12</v>
      </c>
      <c r="D164" s="9" t="s">
        <v>560</v>
      </c>
      <c r="E164" s="9" t="s">
        <v>561</v>
      </c>
      <c r="F164" s="9" t="s">
        <v>543</v>
      </c>
      <c r="G164" s="5" t="s">
        <v>544</v>
      </c>
      <c r="H164" s="10"/>
      <c r="I164" s="7" t="s">
        <v>34</v>
      </c>
      <c r="J164" s="8" t="s">
        <v>34</v>
      </c>
      <c r="K164" s="9"/>
      <c r="L164" s="2"/>
      <c r="M164" s="2"/>
      <c r="N164" s="2"/>
      <c r="O164" s="2"/>
    </row>
    <row r="165" spans="1:15" s="1" customFormat="1" ht="45" customHeight="1">
      <c r="A165" s="5">
        <v>164</v>
      </c>
      <c r="B165" s="9" t="s">
        <v>11</v>
      </c>
      <c r="C165" s="9" t="s">
        <v>12</v>
      </c>
      <c r="D165" s="9" t="s">
        <v>562</v>
      </c>
      <c r="E165" s="9" t="s">
        <v>563</v>
      </c>
      <c r="F165" s="9" t="s">
        <v>543</v>
      </c>
      <c r="G165" s="5" t="s">
        <v>544</v>
      </c>
      <c r="H165" s="10"/>
      <c r="I165" s="7" t="s">
        <v>34</v>
      </c>
      <c r="J165" s="8" t="s">
        <v>34</v>
      </c>
      <c r="K165" s="9"/>
      <c r="L165" s="2"/>
      <c r="M165" s="2"/>
      <c r="N165" s="2"/>
      <c r="O165" s="2"/>
    </row>
    <row r="166" spans="1:15" s="1" customFormat="1" ht="45" customHeight="1">
      <c r="A166" s="5">
        <v>165</v>
      </c>
      <c r="B166" s="9" t="s">
        <v>11</v>
      </c>
      <c r="C166" s="9" t="s">
        <v>12</v>
      </c>
      <c r="D166" s="15" t="s">
        <v>564</v>
      </c>
      <c r="E166" s="15" t="s">
        <v>565</v>
      </c>
      <c r="F166" s="9" t="s">
        <v>543</v>
      </c>
      <c r="G166" s="5" t="s">
        <v>544</v>
      </c>
      <c r="H166" s="10"/>
      <c r="I166" s="7" t="s">
        <v>34</v>
      </c>
      <c r="J166" s="8" t="s">
        <v>34</v>
      </c>
      <c r="K166" s="9"/>
      <c r="L166" s="2"/>
      <c r="M166" s="2"/>
      <c r="N166" s="2"/>
      <c r="O166" s="2"/>
    </row>
    <row r="167" spans="1:15" s="1" customFormat="1" ht="54" customHeight="1">
      <c r="A167" s="5">
        <v>166</v>
      </c>
      <c r="B167" s="9" t="s">
        <v>11</v>
      </c>
      <c r="C167" s="9" t="s">
        <v>12</v>
      </c>
      <c r="D167" s="9" t="s">
        <v>566</v>
      </c>
      <c r="E167" s="9" t="s">
        <v>567</v>
      </c>
      <c r="F167" s="9" t="s">
        <v>568</v>
      </c>
      <c r="G167" s="5" t="s">
        <v>176</v>
      </c>
      <c r="H167" s="10" t="s">
        <v>50</v>
      </c>
      <c r="I167" s="7">
        <v>49</v>
      </c>
      <c r="J167" s="8" t="s">
        <v>569</v>
      </c>
      <c r="K167" s="9" t="str">
        <f>_xlfn.DISPIMG("ID_75CF299CA0A24C1CAB7051299F14D7F4",1)</f>
        <v>=DISPIMG("ID_75CF299CA0A24C1CAB7051299F14D7F4",1)</v>
      </c>
      <c r="L167" s="2"/>
      <c r="M167" s="2"/>
      <c r="N167" s="2"/>
      <c r="O167" s="2"/>
    </row>
    <row r="168" spans="1:15" s="1" customFormat="1" ht="45" customHeight="1">
      <c r="A168" s="5">
        <v>167</v>
      </c>
      <c r="B168" s="9" t="s">
        <v>11</v>
      </c>
      <c r="C168" s="9" t="s">
        <v>12</v>
      </c>
      <c r="D168" s="9" t="s">
        <v>455</v>
      </c>
      <c r="E168" s="9" t="s">
        <v>570</v>
      </c>
      <c r="F168" s="9" t="s">
        <v>571</v>
      </c>
      <c r="G168" s="5" t="s">
        <v>572</v>
      </c>
      <c r="H168" s="10">
        <v>45139</v>
      </c>
      <c r="I168" s="7">
        <v>28</v>
      </c>
      <c r="J168" s="8" t="s">
        <v>573</v>
      </c>
      <c r="K168" s="9" t="str">
        <f>_xlfn.DISPIMG("ID_D70A0B7038524808B191AEF3712657D5",1)</f>
        <v>=DISPIMG("ID_D70A0B7038524808B191AEF3712657D5",1)</v>
      </c>
      <c r="L168" s="2"/>
      <c r="M168" s="2"/>
      <c r="N168" s="2"/>
      <c r="O168" s="2"/>
    </row>
    <row r="169" spans="1:15" s="1" customFormat="1" ht="45" customHeight="1">
      <c r="A169" s="5">
        <v>168</v>
      </c>
      <c r="B169" s="9" t="s">
        <v>89</v>
      </c>
      <c r="C169" s="9" t="s">
        <v>90</v>
      </c>
      <c r="D169" s="9" t="s">
        <v>574</v>
      </c>
      <c r="E169" s="9" t="s">
        <v>575</v>
      </c>
      <c r="F169" s="9" t="s">
        <v>571</v>
      </c>
      <c r="G169" s="5" t="s">
        <v>40</v>
      </c>
      <c r="H169" s="6" t="s">
        <v>98</v>
      </c>
      <c r="I169" s="11">
        <v>50</v>
      </c>
      <c r="J169" s="8" t="s">
        <v>576</v>
      </c>
      <c r="K169" s="12" t="str">
        <f>_xlfn.DISPIMG("ID_54A73F704D75429F9057C490129B3421",1)</f>
        <v>=DISPIMG("ID_54A73F704D75429F9057C490129B3421",1)</v>
      </c>
      <c r="L169" s="2"/>
      <c r="M169" s="2"/>
      <c r="N169" s="2"/>
      <c r="O169" s="2"/>
    </row>
  </sheetData>
  <phoneticPr fontId="5" type="noConversion"/>
  <dataValidations count="1">
    <dataValidation allowBlank="1" showInputMessage="1" showErrorMessage="1" sqref="A1:XFD1 B57:K57 L57:XFD57 L66:XFD66 L86:XFD86 K92 L92:XFD92 B162:K162 B163:K163 L163:XFD163 A2:A169 K93:K142 K143:K161 B2:K3 B164:K165 L2:XFD3 L62:XFD63 L64:XFD65 L164:XFD165 B4:K56 L4:XFD56 B166:K169 L58:XFD61 L82:XFD85 L166:XFD169 L67:XFD68 L69:XFD78 L79:XFD81 L87:XFD91 L93:XFD142 L143:XFD162"/>
  </dataValidations>
  <hyperlinks>
    <hyperlink ref="D168" r:id="rId1"/>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2025-06-05T03:06:32Z</dcterms:created>
  <dcterms:modified xsi:type="dcterms:W3CDTF">2025-06-18T02:51:39Z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0B2613EFD1B3485AB758E974ECA0E9A0_11</vt:lpwstr>
  </property>
  <property fmtid="{D5CDD505-2E9C-101B-9397-08002B2CF9AE}" pid="3" name="KSOProductBuildVer">
    <vt:lpwstr>2052-12.1.0.21171</vt:lpwstr>
  </property>
</Properties>
</file>